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45" yWindow="195" windowWidth="13110" windowHeight="10920" tabRatio="711"/>
  </bookViews>
  <sheets>
    <sheet name="Table 17 " sheetId="10" r:id="rId1"/>
    <sheet name="Table 18" sheetId="11" r:id="rId2"/>
    <sheet name="Table 19" sheetId="4" r:id="rId3"/>
    <sheet name="Table 20" sheetId="5" r:id="rId4"/>
    <sheet name="Table 21" sheetId="6" r:id="rId5"/>
    <sheet name="Table 22" sheetId="7" r:id="rId6"/>
    <sheet name="Table 23" sheetId="8" r:id="rId7"/>
    <sheet name="Table 24" sheetId="9" r:id="rId8"/>
  </sheets>
  <definedNames>
    <definedName name="_xlnm.Print_Area" localSheetId="0">'Table 17 '!$A$1:$F$55</definedName>
    <definedName name="_xlnm.Print_Area" localSheetId="1">'Table 18'!$A$1:$L$35</definedName>
    <definedName name="_xlnm.Print_Area" localSheetId="2">'Table 19'!$A$1:$M$63</definedName>
    <definedName name="_xlnm.Print_Area" localSheetId="3">'Table 20'!$A$1:$D$58</definedName>
    <definedName name="_xlnm.Print_Area" localSheetId="4">'Table 21'!$A$1:$L$59</definedName>
    <definedName name="_xlnm.Print_Area" localSheetId="5">'Table 22'!$A$1:$L$41</definedName>
    <definedName name="_xlnm.Print_Area" localSheetId="6">'Table 23'!$A$1:$L$66</definedName>
    <definedName name="_xlnm.Print_Area" localSheetId="7">'Table 24'!$A$1:$K$35</definedName>
  </definedNames>
  <calcPr calcId="145621"/>
</workbook>
</file>

<file path=xl/calcChain.xml><?xml version="1.0" encoding="utf-8"?>
<calcChain xmlns="http://schemas.openxmlformats.org/spreadsheetml/2006/main">
  <c r="K43" i="6" l="1"/>
  <c r="K42" i="8"/>
  <c r="J42" i="8"/>
  <c r="I42" i="8"/>
  <c r="C42" i="8"/>
  <c r="D42" i="8"/>
  <c r="E42" i="8"/>
  <c r="F42" i="8"/>
  <c r="H42" i="8"/>
  <c r="B42" i="8"/>
  <c r="L22" i="6"/>
  <c r="L43" i="6"/>
  <c r="L45" i="6"/>
  <c r="B49" i="4"/>
  <c r="B42" i="4"/>
  <c r="B22" i="4"/>
  <c r="B45" i="4"/>
  <c r="K42" i="4"/>
  <c r="K22" i="4"/>
  <c r="K45" i="4"/>
  <c r="M47" i="4"/>
  <c r="M42" i="4"/>
  <c r="M22" i="4"/>
  <c r="M45" i="4"/>
  <c r="K53" i="4"/>
  <c r="K49" i="4"/>
  <c r="J53" i="4"/>
  <c r="J49" i="4"/>
  <c r="L22" i="11"/>
  <c r="L19" i="11"/>
  <c r="L18" i="11"/>
  <c r="L16" i="11"/>
  <c r="D33" i="8"/>
  <c r="G42" i="8"/>
  <c r="H33" i="8"/>
  <c r="C33" i="8"/>
  <c r="F33" i="8"/>
  <c r="G33" i="8"/>
  <c r="I33" i="8"/>
  <c r="J33" i="8"/>
  <c r="L33" i="8"/>
  <c r="L38" i="8"/>
  <c r="J47" i="6"/>
  <c r="K45" i="6"/>
  <c r="K47" i="6"/>
  <c r="C20" i="8"/>
  <c r="K20" i="8"/>
  <c r="D20" i="8"/>
  <c r="G20" i="8"/>
  <c r="H20" i="8"/>
  <c r="B20" i="8"/>
  <c r="M53" i="4"/>
  <c r="L47" i="6"/>
  <c r="K22" i="8"/>
  <c r="J22" i="8"/>
  <c r="I22" i="8"/>
  <c r="H22" i="8"/>
  <c r="G22" i="8"/>
  <c r="F22" i="8"/>
  <c r="E22" i="8"/>
  <c r="C22" i="8"/>
  <c r="B22" i="8"/>
  <c r="D10" i="7"/>
  <c r="D22" i="8"/>
  <c r="F42" i="4"/>
  <c r="I22" i="4"/>
  <c r="E45" i="10"/>
  <c r="E49" i="10"/>
  <c r="D45" i="10"/>
  <c r="D49" i="10"/>
  <c r="C45" i="10"/>
  <c r="C49" i="10"/>
  <c r="L42" i="8"/>
  <c r="D53" i="4"/>
  <c r="D47" i="6"/>
  <c r="F53" i="4"/>
  <c r="G53" i="4"/>
  <c r="H53" i="4"/>
  <c r="I53" i="4"/>
  <c r="E53" i="4"/>
  <c r="C53" i="4"/>
  <c r="B53" i="4"/>
  <c r="D12" i="5"/>
  <c r="I26" i="9"/>
  <c r="I13" i="9"/>
  <c r="G22" i="9"/>
  <c r="F22" i="9"/>
  <c r="I15" i="9"/>
  <c r="I17" i="9"/>
  <c r="H22" i="9"/>
  <c r="I19" i="9"/>
  <c r="C22" i="9"/>
  <c r="B22" i="9"/>
  <c r="I18" i="9"/>
  <c r="K22" i="9"/>
  <c r="J22" i="9"/>
  <c r="C42" i="4"/>
  <c r="J42" i="4"/>
  <c r="E49" i="4"/>
  <c r="E47" i="6"/>
  <c r="H49" i="4"/>
  <c r="H47" i="6"/>
  <c r="I47" i="6"/>
  <c r="I49" i="4"/>
  <c r="F49" i="4"/>
  <c r="F47" i="6"/>
  <c r="C47" i="6"/>
  <c r="C49" i="4"/>
  <c r="G47" i="6"/>
  <c r="G49" i="4"/>
  <c r="B47" i="6"/>
  <c r="D49" i="4"/>
  <c r="E22" i="4"/>
  <c r="E42" i="4"/>
  <c r="E45" i="4"/>
  <c r="J22" i="4"/>
  <c r="F22" i="4"/>
  <c r="G22" i="4"/>
  <c r="H22" i="4"/>
  <c r="H42" i="4"/>
  <c r="I42" i="4"/>
  <c r="I45" i="4"/>
  <c r="G42" i="4"/>
  <c r="G45" i="4"/>
  <c r="L42" i="4"/>
  <c r="L22" i="4"/>
  <c r="C22" i="4"/>
  <c r="C45" i="4"/>
  <c r="D22" i="4"/>
  <c r="D42" i="4"/>
  <c r="D45" i="4"/>
  <c r="H45" i="4"/>
  <c r="F45" i="4"/>
  <c r="J45" i="4"/>
  <c r="C42" i="5"/>
  <c r="D22" i="6"/>
  <c r="M49" i="4"/>
  <c r="K31" i="6"/>
  <c r="I22" i="6"/>
  <c r="F43" i="6"/>
  <c r="K25" i="6"/>
  <c r="E22" i="6"/>
  <c r="K33" i="6"/>
  <c r="J22" i="6"/>
  <c r="F22" i="6"/>
  <c r="G22" i="6"/>
  <c r="H43" i="6"/>
  <c r="K26" i="6"/>
  <c r="G43" i="6"/>
  <c r="K22" i="6"/>
  <c r="B22" i="6"/>
  <c r="C43" i="6"/>
  <c r="K28" i="6"/>
  <c r="K30" i="6"/>
  <c r="K32" i="6"/>
  <c r="D43" i="6"/>
  <c r="C22" i="6"/>
  <c r="B43" i="6"/>
  <c r="E43" i="6"/>
  <c r="H22" i="6"/>
  <c r="J43" i="6"/>
  <c r="I43" i="6"/>
  <c r="B42" i="5"/>
  <c r="K33" i="8"/>
  <c r="E33" i="8"/>
  <c r="B45" i="10"/>
  <c r="B49" i="10"/>
  <c r="F45" i="10"/>
  <c r="F49" i="10"/>
  <c r="E22" i="9"/>
  <c r="I16" i="9"/>
  <c r="D22" i="9"/>
  <c r="E20" i="8"/>
  <c r="L20" i="8"/>
  <c r="F20" i="8"/>
  <c r="J20" i="8"/>
  <c r="B33" i="8"/>
  <c r="I20" i="8"/>
  <c r="I14" i="9"/>
  <c r="I22" i="9"/>
</calcChain>
</file>

<file path=xl/sharedStrings.xml><?xml version="1.0" encoding="utf-8"?>
<sst xmlns="http://schemas.openxmlformats.org/spreadsheetml/2006/main" count="492" uniqueCount="224">
  <si>
    <t>Product</t>
  </si>
  <si>
    <t>Domestic demand</t>
  </si>
  <si>
    <t>International demand</t>
  </si>
  <si>
    <t>Total demand</t>
  </si>
  <si>
    <t>Business demand</t>
  </si>
  <si>
    <t>Government demand</t>
  </si>
  <si>
    <t>Household demand</t>
  </si>
  <si>
    <t>$(million)</t>
  </si>
  <si>
    <t>Tourism-characteristic products</t>
  </si>
  <si>
    <t>Accommodation services</t>
  </si>
  <si>
    <t>Food and beverage serving services</t>
  </si>
  <si>
    <t>Air passenger transport</t>
  </si>
  <si>
    <t>Travel agency services</t>
  </si>
  <si>
    <t>Motor vehicle hire or rental</t>
  </si>
  <si>
    <t>Imputed rental on holiday homes</t>
  </si>
  <si>
    <t xml:space="preserve">  cultural services</t>
  </si>
  <si>
    <t>Other sport and recreation services</t>
  </si>
  <si>
    <t>Total tourism-characteristic products</t>
  </si>
  <si>
    <t>Tourism-related products</t>
  </si>
  <si>
    <t>Retail sales − alcohol</t>
  </si>
  <si>
    <t>Retail sales − clothing and footwear</t>
  </si>
  <si>
    <t xml:space="preserve">  other groceries</t>
  </si>
  <si>
    <t xml:space="preserve">Retail sales − fuel and other automotive </t>
  </si>
  <si>
    <t xml:space="preserve">  products</t>
  </si>
  <si>
    <t>Retail sales − retail medicines, toiletries</t>
  </si>
  <si>
    <t>Retail sales − tourism consumer durables</t>
  </si>
  <si>
    <t>Retail sales − other shopping</t>
  </si>
  <si>
    <t>Financial services</t>
  </si>
  <si>
    <t>Social and health-related services</t>
  </si>
  <si>
    <t>Gambling services</t>
  </si>
  <si>
    <t>Education services</t>
  </si>
  <si>
    <t>Other tourism-related services</t>
  </si>
  <si>
    <t>Other personal services</t>
  </si>
  <si>
    <t>Total tourism-related products</t>
  </si>
  <si>
    <t>Total tourism demand by type of tourist</t>
  </si>
  <si>
    <t xml:space="preserve">  excluding GST</t>
  </si>
  <si>
    <t>GST paid on purchases by tourists</t>
  </si>
  <si>
    <t>Total tourism expenditure by type of tourist</t>
  </si>
  <si>
    <t>Table 17</t>
  </si>
  <si>
    <t>Tourism-characteristic industries</t>
  </si>
  <si>
    <t>Total</t>
  </si>
  <si>
    <t>Accom-modation</t>
  </si>
  <si>
    <t>Air transport</t>
  </si>
  <si>
    <t>Retail trade</t>
  </si>
  <si>
    <t>Published GDP</t>
  </si>
  <si>
    <t xml:space="preserve">  production</t>
  </si>
  <si>
    <t>Contribution to GDP from</t>
  </si>
  <si>
    <t>Components of GDP</t>
  </si>
  <si>
    <t>Compensation of employees</t>
  </si>
  <si>
    <t>Gross operating surplus</t>
  </si>
  <si>
    <t>Taxes on production and imports</t>
  </si>
  <si>
    <t>Table 18</t>
  </si>
  <si>
    <t xml:space="preserve"> </t>
  </si>
  <si>
    <t>All non-tourism-related       indust-              ries</t>
  </si>
  <si>
    <t>Imports</t>
  </si>
  <si>
    <t xml:space="preserve">Total </t>
  </si>
  <si>
    <t>Sales of tourism-characteristic</t>
  </si>
  <si>
    <t>Sales of tourism-related products</t>
  </si>
  <si>
    <t xml:space="preserve">  and other groceries</t>
  </si>
  <si>
    <t>Retail sales − fuel and other automotive</t>
  </si>
  <si>
    <t xml:space="preserve">Sales of all domestically produced </t>
  </si>
  <si>
    <t xml:space="preserve">  non-tourism-related products</t>
  </si>
  <si>
    <t>Total sales</t>
  </si>
  <si>
    <t>Other output items</t>
  </si>
  <si>
    <t>Total output</t>
  </si>
  <si>
    <t>Table 19</t>
  </si>
  <si>
    <t xml:space="preserve">  services</t>
  </si>
  <si>
    <t xml:space="preserve">  groceries</t>
  </si>
  <si>
    <t>Retail sales − fuel and other automotive products</t>
  </si>
  <si>
    <t>Total excluding GST</t>
  </si>
  <si>
    <r>
      <t>Tourism product ratio</t>
    </r>
    <r>
      <rPr>
        <vertAlign val="superscript"/>
        <sz val="8"/>
        <rFont val="Arial Mäori"/>
        <family val="2"/>
      </rPr>
      <t>(3)</t>
    </r>
  </si>
  <si>
    <t>Table 20</t>
  </si>
  <si>
    <t xml:space="preserve">  purchased by tourists</t>
  </si>
  <si>
    <t>Direct tourism sales</t>
  </si>
  <si>
    <t>Total industry output</t>
  </si>
  <si>
    <t>Tourism industry ratio</t>
  </si>
  <si>
    <t>Table 21</t>
  </si>
  <si>
    <t xml:space="preserve">  percentage of total industry</t>
  </si>
  <si>
    <t xml:space="preserve">  contribution to GDP</t>
  </si>
  <si>
    <t>Components of direct tourism</t>
  </si>
  <si>
    <t>Tourism compensation of employees</t>
  </si>
  <si>
    <t>Tourism gross operating surplus</t>
  </si>
  <si>
    <t>Tourism taxes on production and imports</t>
  </si>
  <si>
    <t>Table 22</t>
  </si>
  <si>
    <t>All non-
tourism-
related indust-      ries</t>
  </si>
  <si>
    <t>Number</t>
  </si>
  <si>
    <t>Total employment</t>
  </si>
  <si>
    <t>Full-time employees</t>
  </si>
  <si>
    <t>Part-time employees</t>
  </si>
  <si>
    <t>Full-time working proprietors</t>
  </si>
  <si>
    <t>Part-time working proprietors</t>
  </si>
  <si>
    <t>FTE working proprietors</t>
  </si>
  <si>
    <t>Tourism full-time employees</t>
  </si>
  <si>
    <t>Tourism part-time employees</t>
  </si>
  <si>
    <t>Tourism FTE employees</t>
  </si>
  <si>
    <t>Tourism full-time working proprietors</t>
  </si>
  <si>
    <t>Tourism part-time working proprietors</t>
  </si>
  <si>
    <t>Tourism FTE working proprietors</t>
  </si>
  <si>
    <t>($)</t>
  </si>
  <si>
    <t xml:space="preserve">Average compensation </t>
  </si>
  <si>
    <t>Total tourism-character-istic        industries</t>
  </si>
  <si>
    <t>Gross fixed capital formation</t>
  </si>
  <si>
    <t>Asset type</t>
  </si>
  <si>
    <t>Residential building</t>
  </si>
  <si>
    <t>Non-residential building</t>
  </si>
  <si>
    <t>Other construction</t>
  </si>
  <si>
    <t>Transport equipment</t>
  </si>
  <si>
    <t>Intangible assets</t>
  </si>
  <si>
    <t xml:space="preserve">Total gross fixed </t>
  </si>
  <si>
    <t xml:space="preserve">  capital formation</t>
  </si>
  <si>
    <t>Net capital stock</t>
  </si>
  <si>
    <t>Total net capital stock</t>
  </si>
  <si>
    <r>
      <t>Land improvement</t>
    </r>
    <r>
      <rPr>
        <vertAlign val="superscript"/>
        <sz val="8"/>
        <rFont val="Arial Mäori"/>
        <family val="2"/>
      </rPr>
      <t>(6)</t>
    </r>
  </si>
  <si>
    <r>
      <t xml:space="preserve">  </t>
    </r>
    <r>
      <rPr>
        <sz val="8"/>
        <rFont val="Arial Mäori"/>
        <family val="2"/>
      </rPr>
      <t xml:space="preserve">and other taxes on </t>
    </r>
  </si>
  <si>
    <r>
      <t xml:space="preserve">  </t>
    </r>
    <r>
      <rPr>
        <sz val="8"/>
        <rFont val="Arial Mäori"/>
        <family val="2"/>
      </rPr>
      <t>production</t>
    </r>
  </si>
  <si>
    <r>
      <t>Equivalent to</t>
    </r>
    <r>
      <rPr>
        <sz val="8"/>
        <rFont val="Arial Mäori"/>
        <family val="2"/>
      </rPr>
      <t xml:space="preserve"> total output</t>
    </r>
  </si>
  <si>
    <r>
      <t>Less</t>
    </r>
    <r>
      <rPr>
        <sz val="8"/>
        <rFont val="Arial Mäori"/>
        <family val="2"/>
      </rPr>
      <t xml:space="preserve"> intermediate consumption</t>
    </r>
  </si>
  <si>
    <r>
      <t>Less</t>
    </r>
    <r>
      <rPr>
        <sz val="8"/>
        <rFont val="Arial Mäori"/>
        <family val="2"/>
      </rPr>
      <t xml:space="preserve"> subsidies</t>
    </r>
  </si>
  <si>
    <t>General insurance (incl travel insurance)</t>
  </si>
  <si>
    <r>
      <t>Equivalent to</t>
    </r>
    <r>
      <rPr>
        <sz val="8"/>
        <rFont val="Arial Mäori"/>
        <family val="2"/>
      </rPr>
      <t xml:space="preserve"> tourism output</t>
    </r>
  </si>
  <si>
    <r>
      <t>Less</t>
    </r>
    <r>
      <rPr>
        <sz val="8"/>
        <rFont val="Arial Mäori"/>
        <family val="2"/>
      </rPr>
      <t xml:space="preserve"> tourism intermediate consumption</t>
    </r>
  </si>
  <si>
    <r>
      <t>Less</t>
    </r>
    <r>
      <rPr>
        <i/>
        <sz val="8"/>
        <rFont val="Arial Mäori"/>
        <family val="2"/>
      </rPr>
      <t xml:space="preserve"> </t>
    </r>
    <r>
      <rPr>
        <sz val="8"/>
        <rFont val="Arial Mäori"/>
        <family val="2"/>
      </rPr>
      <t>tourism subsidies</t>
    </r>
  </si>
  <si>
    <t>Total supply</t>
  </si>
  <si>
    <r>
      <t>FTE</t>
    </r>
    <r>
      <rPr>
        <vertAlign val="superscript"/>
        <sz val="8"/>
        <rFont val="Arial Mäori"/>
        <family val="2"/>
      </rPr>
      <t>(5)</t>
    </r>
    <r>
      <rPr>
        <sz val="8"/>
        <rFont val="Arial Mäori"/>
        <family val="2"/>
      </rPr>
      <t xml:space="preserve"> employees</t>
    </r>
  </si>
  <si>
    <r>
      <t>Tourism industry ratio</t>
    </r>
    <r>
      <rPr>
        <b/>
        <vertAlign val="superscript"/>
        <sz val="8"/>
        <rFont val="Arial Mäori"/>
        <family val="2"/>
      </rPr>
      <t>(6)</t>
    </r>
  </si>
  <si>
    <r>
      <t>Tourism compensation of employees</t>
    </r>
    <r>
      <rPr>
        <b/>
        <vertAlign val="superscript"/>
        <sz val="8"/>
        <rFont val="Arial Mäori"/>
        <family val="2"/>
      </rPr>
      <t>(6)</t>
    </r>
  </si>
  <si>
    <t>Direct tourism value added</t>
  </si>
  <si>
    <t>Direct tourism value added as a</t>
  </si>
  <si>
    <t xml:space="preserve">  value added</t>
  </si>
  <si>
    <r>
      <rPr>
        <b/>
        <sz val="8"/>
        <rFont val="Arial Mäori"/>
        <family val="2"/>
      </rPr>
      <t>Symbol:</t>
    </r>
    <r>
      <rPr>
        <sz val="8"/>
        <rFont val="Arial Mäori"/>
        <family val="2"/>
      </rPr>
      <t xml:space="preserve"> </t>
    </r>
  </si>
  <si>
    <t>… not applicable</t>
  </si>
  <si>
    <t>- - amount too small to be expressed</t>
  </si>
  <si>
    <t xml:space="preserve">Symbol: </t>
  </si>
  <si>
    <t>…</t>
  </si>
  <si>
    <t>...</t>
  </si>
  <si>
    <t>Tourism-related industries</t>
  </si>
  <si>
    <t>All non-tourism-related industries</t>
  </si>
  <si>
    <r>
      <rPr>
        <b/>
        <sz val="8"/>
        <rFont val="Arial Mäori"/>
        <family val="2"/>
      </rPr>
      <t>Symbols:</t>
    </r>
    <r>
      <rPr>
        <sz val="8"/>
        <rFont val="Arial Mäori"/>
        <family val="2"/>
      </rPr>
      <t xml:space="preserve"> </t>
    </r>
  </si>
  <si>
    <t>Table 23</t>
  </si>
  <si>
    <r>
      <t>Road, rail, and water passenger transport</t>
    </r>
    <r>
      <rPr>
        <vertAlign val="superscript"/>
        <sz val="8"/>
        <rFont val="Arial Mäori"/>
        <family val="2"/>
      </rPr>
      <t>(3)</t>
    </r>
  </si>
  <si>
    <t xml:space="preserve">Libraries, archives, museums, and other </t>
  </si>
  <si>
    <t>Retail sales − food, beverages, tobacco, and</t>
  </si>
  <si>
    <r>
      <t>Less</t>
    </r>
    <r>
      <rPr>
        <b/>
        <sz val="8"/>
        <rFont val="Arial Mäori"/>
        <family val="2"/>
      </rPr>
      <t xml:space="preserve"> </t>
    </r>
    <r>
      <rPr>
        <sz val="8"/>
        <rFont val="Arial Mäori"/>
        <family val="2"/>
      </rPr>
      <t>GST, import duties,</t>
    </r>
    <r>
      <rPr>
        <b/>
        <sz val="8"/>
        <rFont val="Arial Mäori"/>
        <family val="2"/>
      </rPr>
      <t xml:space="preserve"> </t>
    </r>
  </si>
  <si>
    <t xml:space="preserve">Retail sales − food, beverages, tobacco, </t>
  </si>
  <si>
    <r>
      <t>Road, rail, and water passenger transport</t>
    </r>
    <r>
      <rPr>
        <vertAlign val="superscript"/>
        <sz val="8"/>
        <rFont val="Arial Mäori"/>
        <family val="2"/>
      </rPr>
      <t>(4)</t>
    </r>
  </si>
  <si>
    <t>Libraries, archives, museums, and other cultural</t>
  </si>
  <si>
    <t xml:space="preserve">Retail sales − food, beverages, tobacco, and other </t>
  </si>
  <si>
    <t>Libraries, archives, museums, and other</t>
  </si>
  <si>
    <t>Retail sales − food, beverages, tobacco,</t>
  </si>
  <si>
    <t>Plant, machinery, and equipment</t>
  </si>
  <si>
    <t>1. Individual figures may not sum to stated totals due to rounding.</t>
  </si>
  <si>
    <t>2. All values are in producers' prices.</t>
  </si>
  <si>
    <t>3. Tourism product ratios shown in this table may differ at the industry level for some products from the ratios</t>
  </si>
  <si>
    <t>4. Road, rail, and water passenger transport are combined for confidentiality reasons.</t>
  </si>
  <si>
    <r>
      <t>By type of product and type of tourist</t>
    </r>
    <r>
      <rPr>
        <vertAlign val="superscript"/>
        <sz val="11"/>
        <rFont val="Arial Mäori"/>
        <family val="2"/>
      </rPr>
      <t>(1)(2)</t>
    </r>
  </si>
  <si>
    <t>3. Road, rail, and water passenger transport are combined for confidentiality reasons.</t>
  </si>
  <si>
    <r>
      <t>By industry</t>
    </r>
    <r>
      <rPr>
        <vertAlign val="superscript"/>
        <sz val="11"/>
        <rFont val="Arial Mäori"/>
        <family val="2"/>
      </rPr>
      <t>(1)(2)</t>
    </r>
  </si>
  <si>
    <t>4. Imports of tourism-related products are subtracted from total sales, as this relates to goods not produced in New Zealand.</t>
  </si>
  <si>
    <r>
      <t>By industry</t>
    </r>
    <r>
      <rPr>
        <vertAlign val="superscript"/>
        <sz val="11"/>
        <rFont val="Arial Mäori"/>
        <family val="2"/>
      </rPr>
      <t>(1)(2)(3)</t>
    </r>
  </si>
  <si>
    <t xml:space="preserve">2. Employee numbers by industry are sourced from the Quarterly Employment Survey (QES) and are averages for the year ended February.  </t>
  </si>
  <si>
    <t xml:space="preserve">3. Working proprietor numbers by industry are sourced from the HLFS and are averages for the year ended March.  </t>
  </si>
  <si>
    <t>5. FTE is an abbreviation for full-time equivalent.</t>
  </si>
  <si>
    <t>2. All values are in purchasers' prices.</t>
  </si>
  <si>
    <t>3. Gross fixed capital formation by industry and asset type and net capital stock by industry were used as a basis for calculating the table.</t>
  </si>
  <si>
    <t>6. Land improvements are shown in gross fixed capital formation, but do not form a part of net capital stock.</t>
  </si>
  <si>
    <t xml:space="preserve">    presented in other tables.</t>
  </si>
  <si>
    <t>Food and beverage services</t>
  </si>
  <si>
    <t>Rental and hiring services</t>
  </si>
  <si>
    <t>Arts and recreation services</t>
  </si>
  <si>
    <t>Education and training</t>
  </si>
  <si>
    <r>
      <t>Less imports of tourism-related products</t>
    </r>
    <r>
      <rPr>
        <vertAlign val="superscript"/>
        <sz val="8"/>
        <rFont val="Arial Mäori"/>
        <family val="2"/>
      </rPr>
      <t>(4)</t>
    </r>
  </si>
  <si>
    <t>Air trans-port</t>
  </si>
  <si>
    <t>Rental and hiring serv-ices</t>
  </si>
  <si>
    <t>Arts and recreat-ion serv-ices</t>
  </si>
  <si>
    <t>Accom-mod-ation</t>
  </si>
  <si>
    <t>Educat-ion and training</t>
  </si>
  <si>
    <t>Tourism expenditure</t>
  </si>
  <si>
    <r>
      <rPr>
        <b/>
        <sz val="8"/>
        <rFont val="Arial Mäori"/>
        <family val="2"/>
      </rPr>
      <t>Source:</t>
    </r>
    <r>
      <rPr>
        <sz val="8"/>
        <rFont val="Arial Mäori"/>
        <family val="2"/>
      </rPr>
      <t xml:space="preserve"> Statistics New Zealand</t>
    </r>
    <r>
      <rPr>
        <sz val="8"/>
        <rFont val="Arial Mäori"/>
        <family val="2"/>
      </rPr>
      <t xml:space="preserve"> </t>
    </r>
  </si>
  <si>
    <t>New Zealand System of National Accounts production accounts</t>
  </si>
  <si>
    <r>
      <t>Road, rail, and         water passenger transport</t>
    </r>
    <r>
      <rPr>
        <vertAlign val="superscript"/>
        <sz val="8"/>
        <rFont val="Arial Mäori"/>
        <family val="2"/>
      </rPr>
      <t>(4)</t>
    </r>
  </si>
  <si>
    <r>
      <t>Road, rail, and         water passenger transport</t>
    </r>
    <r>
      <rPr>
        <vertAlign val="superscript"/>
        <sz val="8"/>
        <rFont val="Arial Mäori"/>
        <family val="2"/>
      </rPr>
      <t>(3)</t>
    </r>
  </si>
  <si>
    <r>
      <t>Sales by type of product and industry</t>
    </r>
    <r>
      <rPr>
        <b/>
        <vertAlign val="superscript"/>
        <sz val="11"/>
        <rFont val="Arial Mäori"/>
        <family val="2"/>
      </rPr>
      <t>(1)(2)</t>
    </r>
  </si>
  <si>
    <r>
      <t>Road, rail, and         water passen-ger trans-port</t>
    </r>
    <r>
      <rPr>
        <vertAlign val="superscript"/>
        <sz val="8"/>
        <rFont val="Arial Mäori"/>
        <family val="2"/>
      </rPr>
      <t>(3)</t>
    </r>
  </si>
  <si>
    <r>
      <t>Derivation of tourism product ratios</t>
    </r>
    <r>
      <rPr>
        <b/>
        <vertAlign val="superscript"/>
        <sz val="11"/>
        <rFont val="Arial Mäori"/>
        <family val="2"/>
      </rPr>
      <t>(1)(2)</t>
    </r>
  </si>
  <si>
    <r>
      <t>Derivation of tourism industry ratios</t>
    </r>
    <r>
      <rPr>
        <b/>
        <vertAlign val="superscript"/>
        <sz val="11"/>
        <rFont val="Arial Mäori"/>
        <family val="2"/>
      </rPr>
      <t>(1)(2)</t>
    </r>
  </si>
  <si>
    <r>
      <t>Derivation of direct tourism value added</t>
    </r>
    <r>
      <rPr>
        <vertAlign val="superscript"/>
        <sz val="11"/>
        <rFont val="Arial Mäori"/>
        <family val="2"/>
      </rPr>
      <t>(1)(2)</t>
    </r>
  </si>
  <si>
    <t>Direct tourism employment and compensation of employees</t>
  </si>
  <si>
    <t>Total FTEs employed</t>
  </si>
  <si>
    <t>Total FTEs employed in tourism</t>
  </si>
  <si>
    <t>Percent</t>
  </si>
  <si>
    <t>FTEs employed in tourism as a percentage</t>
  </si>
  <si>
    <t xml:space="preserve">  of total persons employed in New Zealand</t>
  </si>
  <si>
    <t xml:space="preserve">1. Employment numbers are rounded to the nearest 100. Individual figures may not sum to stated totals due to rounding. </t>
  </si>
  <si>
    <t>Gross fixed capital formation and net capital stock</t>
  </si>
  <si>
    <t>Educa-tion and training</t>
  </si>
  <si>
    <t>Accom-moda-tion</t>
  </si>
  <si>
    <r>
      <t>Road, rail, and         water passen-ger trans-port</t>
    </r>
    <r>
      <rPr>
        <vertAlign val="superscript"/>
        <sz val="8"/>
        <rFont val="Arial Mäori"/>
        <family val="2"/>
      </rPr>
      <t>(4)</t>
    </r>
  </si>
  <si>
    <r>
      <t xml:space="preserve">All other industries </t>
    </r>
    <r>
      <rPr>
        <vertAlign val="superscript"/>
        <sz val="8"/>
        <rFont val="Arial Mäori"/>
        <family val="2"/>
      </rPr>
      <t>(5)</t>
    </r>
  </si>
  <si>
    <t>Total persons employed</t>
  </si>
  <si>
    <r>
      <t>All non-tourism-related industries; imports sold directly to tourists by retailers</t>
    </r>
    <r>
      <rPr>
        <vertAlign val="superscript"/>
        <sz val="8"/>
        <rFont val="Arial Mäori"/>
        <family val="2"/>
      </rPr>
      <t xml:space="preserve"> (4)</t>
    </r>
  </si>
  <si>
    <t>Arts and recrea-tion serv-ices</t>
  </si>
  <si>
    <t>Food and beve-rage serv-ices</t>
  </si>
  <si>
    <t>Year ended March 2011</t>
  </si>
  <si>
    <t xml:space="preserve">    used to derive tourism supply in table 21. Supply is calculated at a more detailed level than the level</t>
  </si>
  <si>
    <t>6. The tourism industry ratio and compensation of employees rows are sourced from table 22.</t>
  </si>
  <si>
    <t>Table 24</t>
  </si>
  <si>
    <r>
      <t>All non-tourism-related indust-         ries</t>
    </r>
    <r>
      <rPr>
        <vertAlign val="superscript"/>
        <sz val="8"/>
        <rFont val="Arial Mäori"/>
        <family val="2"/>
      </rPr>
      <t>(4)</t>
    </r>
  </si>
  <si>
    <t>Total demand          (from table 17)</t>
  </si>
  <si>
    <t>Total supply    (from table 19)</t>
  </si>
  <si>
    <t>4. The 'all non-tourism-related industries' ratio is calculated exclusive of imports sold directly to tourists by retailers.</t>
  </si>
  <si>
    <t>Other trans-port, trans-port support, and travel and tour services</t>
  </si>
  <si>
    <t>- -</t>
  </si>
  <si>
    <t>Other trans-port, trans-port support, and travel and tour serv-ices</t>
  </si>
  <si>
    <t>5. The 'all other industries' column includes all tourism-related and non-tourism-related industries.</t>
  </si>
  <si>
    <t>4. The 'all non-tourism-related industries' column includes an adjustment to the supply of imputed rental to equal imputed rental demand.</t>
  </si>
  <si>
    <t>Other transport, transport support, and travel and tour services</t>
  </si>
  <si>
    <t xml:space="preserve">    numbers for this industry are sourced from the Household Labour Force Survey (HLFS).</t>
  </si>
  <si>
    <t xml:space="preserve">    Employee numbers for the agriculture industry are not available from the QES, as parts of this industry are not surveyed. As a result, employee</t>
  </si>
  <si>
    <t xml:space="preserve">    Total persons employed are sourced from the HLFS and are averages for the year ended March.</t>
  </si>
  <si>
    <t>8. Calculated as tourism compensation of employees divided by tourism FTE employees and then rounded to the nearest 100.</t>
  </si>
  <si>
    <r>
      <t xml:space="preserve">  per tourism FTE employee</t>
    </r>
    <r>
      <rPr>
        <vertAlign val="superscript"/>
        <sz val="8"/>
        <rFont val="Arial Mäori"/>
        <family val="2"/>
      </rPr>
      <t>(8)</t>
    </r>
  </si>
  <si>
    <r>
      <t>Tourism employment</t>
    </r>
    <r>
      <rPr>
        <b/>
        <vertAlign val="superscript"/>
        <sz val="8"/>
        <rFont val="Arial Mäori"/>
        <family val="2"/>
      </rPr>
      <t>(7)</t>
    </r>
  </si>
  <si>
    <t>7. Tourism employment by industry may differ from that obtained by multiplying total employment by the relevant tourism industry ratio. Tourism employment</t>
  </si>
  <si>
    <t xml:space="preserve">    is calculated at a finer industry level than shown.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</si>
</sst>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00"/>
    <numFmt numFmtId="166" formatCode="0.0000"/>
    <numFmt numFmtId="167" formatCode="0.000"/>
    <numFmt numFmtId="168" formatCode="_-* #,##0_-;\-* #,##0_-;_-* &quot;-&quot;??_-;_-@_-"/>
    <numFmt numFmtId="169" formatCode="0.0%"/>
    <numFmt numFmtId="170" formatCode="#,##0.0000"/>
    <numFmt numFmtId="171" formatCode="_-* #,##0.000_-;\-* #,##0.000_-;_-* &quot;-&quot;??_-;_-@_-"/>
    <numFmt numFmtId="172" formatCode="_-* #,##0.0000_-;\-* #,##0.0000_-;_-* &quot;-&quot;??_-;_-@_-"/>
    <numFmt numFmtId="173" formatCode="_-* #,##0.00_-;\-* #,##0.00_-;_-* &quot;-&quot;_-;_-@_-"/>
    <numFmt numFmtId="174" formatCode="#,##0_ ;\-#,##0\ "/>
    <numFmt numFmtId="175" formatCode="#,##0.00_ ;\-#,##0.00\ "/>
    <numFmt numFmtId="176" formatCode="0.000%"/>
    <numFmt numFmtId="181" formatCode="0.000000"/>
    <numFmt numFmtId="187" formatCode="#,##0.000000000"/>
  </numFmts>
  <fonts count="50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sz val="10"/>
      <name val="Arial Mäori"/>
      <family val="2"/>
    </font>
    <font>
      <b/>
      <sz val="11"/>
      <name val="Arial Mäori"/>
      <family val="2"/>
    </font>
    <font>
      <sz val="8"/>
      <name val="Arial Mäori"/>
      <family val="2"/>
    </font>
    <font>
      <sz val="7"/>
      <name val="Arial"/>
      <family val="2"/>
    </font>
    <font>
      <b/>
      <sz val="8"/>
      <name val="Arial Mäori"/>
      <family val="2"/>
    </font>
    <font>
      <vertAlign val="superscript"/>
      <sz val="8"/>
      <name val="Arial Mäori"/>
      <family val="2"/>
    </font>
    <font>
      <b/>
      <sz val="7"/>
      <name val="Arial"/>
      <family val="2"/>
    </font>
    <font>
      <sz val="8"/>
      <color indexed="10"/>
      <name val="Arial Mäori"/>
      <family val="2"/>
    </font>
    <font>
      <sz val="8"/>
      <name val="Arial"/>
      <family val="2"/>
    </font>
    <font>
      <sz val="7"/>
      <name val="Arial Mäori"/>
      <family val="2"/>
    </font>
    <font>
      <b/>
      <sz val="8"/>
      <color indexed="10"/>
      <name val="Arial Mäori"/>
      <family val="2"/>
    </font>
    <font>
      <i/>
      <sz val="8"/>
      <name val="Arial Mäori"/>
      <family val="2"/>
    </font>
    <font>
      <sz val="8"/>
      <color indexed="14"/>
      <name val="Arial Mäori"/>
      <family val="2"/>
    </font>
    <font>
      <sz val="11"/>
      <name val="Arial Mäori"/>
      <family val="2"/>
    </font>
    <font>
      <b/>
      <sz val="10"/>
      <name val="Arial Mäori"/>
      <family val="2"/>
    </font>
    <font>
      <b/>
      <vertAlign val="superscript"/>
      <sz val="11"/>
      <name val="Arial Mäori"/>
      <family val="2"/>
    </font>
    <font>
      <vertAlign val="superscript"/>
      <sz val="11"/>
      <name val="Arial Mäori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10"/>
      <name val="Arial Mäori"/>
      <family val="2"/>
    </font>
    <font>
      <b/>
      <sz val="8"/>
      <color indexed="10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b/>
      <vertAlign val="superscript"/>
      <sz val="8"/>
      <name val="Arial Mäori"/>
      <family val="2"/>
    </font>
    <font>
      <sz val="7"/>
      <name val="Arial"/>
      <family val="2"/>
    </font>
    <font>
      <b/>
      <i/>
      <sz val="8"/>
      <name val="Arial Mäori"/>
      <family val="2"/>
    </font>
    <font>
      <sz val="6"/>
      <color indexed="10"/>
      <name val="Arial Mäori"/>
      <family val="2"/>
    </font>
    <font>
      <sz val="11"/>
      <name val="Arial"/>
      <family val="2"/>
    </font>
    <font>
      <b/>
      <sz val="8"/>
      <name val="Arial Mäori"/>
      <family val="2"/>
    </font>
    <font>
      <sz val="8"/>
      <name val="Arial Mäori"/>
      <family val="2"/>
    </font>
    <font>
      <sz val="6"/>
      <name val="Arial"/>
      <family val="2"/>
    </font>
    <font>
      <vertAlign val="superscript"/>
      <sz val="8"/>
      <name val="Arial Mäori"/>
      <family val="2"/>
    </font>
    <font>
      <b/>
      <sz val="10"/>
      <name val="Arial Mäori"/>
      <family val="2"/>
    </font>
    <font>
      <b/>
      <vertAlign val="superscript"/>
      <sz val="11"/>
      <name val="Arial Mäori"/>
      <family val="2"/>
    </font>
    <font>
      <b/>
      <sz val="10"/>
      <name val="Arial"/>
      <family val="2"/>
    </font>
    <font>
      <sz val="10"/>
      <name val="MS Sans Serif"/>
      <family val="2"/>
    </font>
    <font>
      <sz val="5"/>
      <name val="Arial"/>
      <family val="2"/>
    </font>
    <font>
      <sz val="9"/>
      <name val="Arial"/>
      <family val="2"/>
    </font>
    <font>
      <sz val="6"/>
      <name val="Arial Mäori"/>
      <family val="2"/>
    </font>
    <font>
      <sz val="11"/>
      <color theme="1"/>
      <name val="Calibri"/>
      <family val="2"/>
      <scheme val="minor"/>
    </font>
    <font>
      <sz val="10"/>
      <color rgb="FFFF0000"/>
      <name val="Arial Mäori"/>
      <family val="2"/>
    </font>
    <font>
      <sz val="8"/>
      <color rgb="FFFF0000"/>
      <name val="Arial Mäori"/>
      <family val="2"/>
    </font>
    <font>
      <sz val="7"/>
      <color rgb="FFFF0000"/>
      <name val="Arial Mäori"/>
      <family val="2"/>
    </font>
    <font>
      <b/>
      <sz val="8"/>
      <color rgb="FF00B050"/>
      <name val="Arial Mäori"/>
      <family val="2"/>
    </font>
    <font>
      <b/>
      <sz val="8"/>
      <color theme="1"/>
      <name val="Arial Mäori"/>
      <family val="2"/>
    </font>
    <font>
      <sz val="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0" borderId="0"/>
    <xf numFmtId="0" fontId="43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1" fillId="0" borderId="0"/>
    <xf numFmtId="0" fontId="1" fillId="0" borderId="0">
      <alignment vertical="justify"/>
    </xf>
    <xf numFmtId="0" fontId="2" fillId="0" borderId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36">
    <xf numFmtId="0" fontId="0" fillId="0" borderId="0" xfId="0"/>
    <xf numFmtId="0" fontId="2" fillId="0" borderId="0" xfId="16" applyFont="1" applyFill="1" applyBorder="1"/>
    <xf numFmtId="0" fontId="2" fillId="0" borderId="0" xfId="16" applyNumberFormat="1" applyFont="1" applyFill="1" applyBorder="1"/>
    <xf numFmtId="174" fontId="6" fillId="0" borderId="0" xfId="16" applyNumberFormat="1" applyFont="1" applyFill="1" applyBorder="1" applyAlignment="1">
      <alignment horizontal="right" vertical="justify"/>
    </xf>
    <xf numFmtId="42" fontId="6" fillId="0" borderId="0" xfId="16" applyNumberFormat="1" applyFont="1" applyFill="1" applyBorder="1" applyAlignment="1">
      <alignment horizontal="right" vertical="justify"/>
    </xf>
    <xf numFmtId="174" fontId="8" fillId="0" borderId="0" xfId="16" applyNumberFormat="1" applyFont="1" applyFill="1" applyBorder="1" applyAlignment="1">
      <alignment horizontal="right" vertical="justify"/>
    </xf>
    <xf numFmtId="0" fontId="6" fillId="0" borderId="0" xfId="8" applyFont="1" applyFill="1"/>
    <xf numFmtId="174" fontId="11" fillId="0" borderId="0" xfId="1" applyNumberFormat="1" applyFont="1" applyFill="1" applyBorder="1" applyAlignment="1">
      <alignment horizontal="right" vertical="justify"/>
    </xf>
    <xf numFmtId="174" fontId="8" fillId="0" borderId="0" xfId="16" applyNumberFormat="1" applyFont="1" applyFill="1" applyBorder="1" applyAlignment="1" applyProtection="1">
      <alignment horizontal="right" vertical="justify"/>
      <protection locked="0"/>
    </xf>
    <xf numFmtId="174" fontId="6" fillId="0" borderId="0" xfId="1" applyNumberFormat="1" applyFont="1" applyFill="1" applyBorder="1" applyAlignment="1">
      <alignment horizontal="right" vertical="justify"/>
    </xf>
    <xf numFmtId="174" fontId="8" fillId="0" borderId="1" xfId="1" applyNumberFormat="1" applyFont="1" applyFill="1" applyBorder="1" applyAlignment="1">
      <alignment horizontal="right" vertical="justify"/>
    </xf>
    <xf numFmtId="0" fontId="4" fillId="0" borderId="0" xfId="14" applyFont="1" applyFill="1" applyBorder="1"/>
    <xf numFmtId="0" fontId="6" fillId="0" borderId="2" xfId="14" applyFont="1" applyFill="1" applyBorder="1" applyAlignment="1">
      <alignment horizontal="center" vertical="center" wrapText="1"/>
    </xf>
    <xf numFmtId="0" fontId="6" fillId="0" borderId="3" xfId="14" applyFont="1" applyFill="1" applyBorder="1" applyAlignment="1">
      <alignment horizontal="center" vertical="center" wrapText="1"/>
    </xf>
    <xf numFmtId="41" fontId="8" fillId="0" borderId="0" xfId="14" quotePrefix="1" applyNumberFormat="1" applyFont="1" applyFill="1" applyBorder="1" applyAlignment="1">
      <alignment horizontal="right" vertical="justify"/>
    </xf>
    <xf numFmtId="41" fontId="8" fillId="0" borderId="0" xfId="14" applyNumberFormat="1" applyFont="1" applyFill="1" applyBorder="1" applyAlignment="1">
      <alignment horizontal="right" vertical="justify"/>
    </xf>
    <xf numFmtId="0" fontId="13" fillId="0" borderId="0" xfId="14" applyFont="1" applyFill="1"/>
    <xf numFmtId="41" fontId="6" fillId="0" borderId="0" xfId="14" applyNumberFormat="1" applyFont="1" applyFill="1" applyBorder="1" applyAlignment="1">
      <alignment horizontal="right" vertical="justify"/>
    </xf>
    <xf numFmtId="0" fontId="8" fillId="0" borderId="0" xfId="14" applyFont="1" applyFill="1" applyBorder="1" applyAlignment="1"/>
    <xf numFmtId="41" fontId="14" fillId="0" borderId="0" xfId="14" applyNumberFormat="1" applyFont="1" applyFill="1" applyBorder="1" applyAlignment="1">
      <alignment horizontal="right" vertical="justify"/>
    </xf>
    <xf numFmtId="41" fontId="11" fillId="0" borderId="0" xfId="14" applyNumberFormat="1" applyFont="1" applyFill="1" applyBorder="1" applyAlignment="1">
      <alignment horizontal="right" vertical="justify"/>
    </xf>
    <xf numFmtId="0" fontId="4" fillId="0" borderId="0" xfId="15" applyFont="1" applyFill="1">
      <alignment vertical="justify"/>
    </xf>
    <xf numFmtId="43" fontId="6" fillId="0" borderId="0" xfId="14" applyNumberFormat="1" applyFont="1" applyFill="1" applyBorder="1" applyAlignment="1">
      <alignment horizontal="right" vertical="justify"/>
    </xf>
    <xf numFmtId="3" fontId="6" fillId="0" borderId="0" xfId="16" applyNumberFormat="1" applyFont="1" applyFill="1" applyBorder="1"/>
    <xf numFmtId="41" fontId="6" fillId="0" borderId="0" xfId="14" quotePrefix="1" applyNumberFormat="1" applyFont="1" applyFill="1" applyBorder="1" applyAlignment="1">
      <alignment horizontal="right" vertical="justify"/>
    </xf>
    <xf numFmtId="41" fontId="6" fillId="0" borderId="0" xfId="1" applyNumberFormat="1" applyFont="1" applyFill="1" applyBorder="1" applyAlignment="1">
      <alignment horizontal="right" vertical="justify"/>
    </xf>
    <xf numFmtId="41" fontId="8" fillId="0" borderId="1" xfId="14" applyNumberFormat="1" applyFont="1" applyFill="1" applyBorder="1" applyAlignment="1">
      <alignment horizontal="right" vertical="justify"/>
    </xf>
    <xf numFmtId="41" fontId="8" fillId="0" borderId="1" xfId="14" quotePrefix="1" applyNumberFormat="1" applyFont="1" applyFill="1" applyBorder="1" applyAlignment="1">
      <alignment horizontal="right" vertical="justify"/>
    </xf>
    <xf numFmtId="41" fontId="6" fillId="0" borderId="0" xfId="14" applyNumberFormat="1" applyFont="1" applyFill="1" applyBorder="1"/>
    <xf numFmtId="0" fontId="7" fillId="0" borderId="0" xfId="14" applyFont="1" applyFill="1"/>
    <xf numFmtId="0" fontId="8" fillId="0" borderId="0" xfId="14" applyFont="1" applyFill="1" applyBorder="1" applyAlignment="1">
      <alignment wrapText="1"/>
    </xf>
    <xf numFmtId="3" fontId="8" fillId="0" borderId="0" xfId="14" applyNumberFormat="1" applyFont="1" applyFill="1" applyBorder="1" applyAlignment="1">
      <alignment horizontal="right" vertical="justify"/>
    </xf>
    <xf numFmtId="0" fontId="6" fillId="0" borderId="0" xfId="16" applyFont="1" applyFill="1" applyBorder="1" applyAlignment="1"/>
    <xf numFmtId="0" fontId="6" fillId="0" borderId="4" xfId="14" applyFont="1" applyFill="1" applyBorder="1" applyAlignment="1">
      <alignment horizontal="center" vertical="center" wrapText="1"/>
    </xf>
    <xf numFmtId="0" fontId="26" fillId="0" borderId="0" xfId="14" applyFont="1" applyFill="1" applyBorder="1"/>
    <xf numFmtId="43" fontId="12" fillId="0" borderId="0" xfId="14" applyNumberFormat="1" applyFont="1" applyFill="1" applyBorder="1" applyAlignment="1">
      <alignment horizontal="center"/>
    </xf>
    <xf numFmtId="0" fontId="12" fillId="0" borderId="0" xfId="14" applyFont="1" applyFill="1" applyBorder="1" applyAlignment="1">
      <alignment horizontal="center"/>
    </xf>
    <xf numFmtId="0" fontId="8" fillId="0" borderId="0" xfId="14" applyFont="1" applyFill="1" applyBorder="1"/>
    <xf numFmtId="43" fontId="26" fillId="0" borderId="0" xfId="14" quotePrefix="1" applyNumberFormat="1" applyFont="1" applyFill="1" applyBorder="1" applyAlignment="1">
      <alignment horizontal="right" vertical="justify"/>
    </xf>
    <xf numFmtId="0" fontId="1" fillId="0" borderId="0" xfId="14" applyFont="1" applyFill="1" applyBorder="1"/>
    <xf numFmtId="168" fontId="6" fillId="0" borderId="0" xfId="1" applyNumberFormat="1" applyFont="1" applyFill="1" applyBorder="1" applyAlignment="1">
      <alignment horizontal="right" vertical="justify"/>
    </xf>
    <xf numFmtId="168" fontId="12" fillId="0" borderId="0" xfId="1" applyNumberFormat="1" applyFont="1" applyFill="1" applyBorder="1" applyAlignment="1">
      <alignment horizontal="right"/>
    </xf>
    <xf numFmtId="168" fontId="11" fillId="0" borderId="0" xfId="1" applyNumberFormat="1" applyFont="1" applyFill="1" applyBorder="1" applyAlignment="1">
      <alignment horizontal="right" vertical="justify"/>
    </xf>
    <xf numFmtId="168" fontId="8" fillId="0" borderId="0" xfId="1" applyNumberFormat="1" applyFont="1" applyFill="1" applyBorder="1" applyAlignment="1">
      <alignment horizontal="right" vertical="justify"/>
    </xf>
    <xf numFmtId="0" fontId="7" fillId="0" borderId="0" xfId="14" applyFont="1" applyFill="1" applyBorder="1" applyAlignment="1">
      <alignment horizontal="center" vertical="center"/>
    </xf>
    <xf numFmtId="3" fontId="8" fillId="0" borderId="5" xfId="14" applyNumberFormat="1" applyFont="1" applyFill="1" applyBorder="1" applyAlignment="1">
      <alignment horizontal="right"/>
    </xf>
    <xf numFmtId="0" fontId="8" fillId="0" borderId="0" xfId="14" applyFont="1" applyFill="1" applyBorder="1" applyAlignment="1">
      <alignment horizontal="center" vertical="center"/>
    </xf>
    <xf numFmtId="0" fontId="13" fillId="0" borderId="0" xfId="14" applyFont="1" applyFill="1" applyAlignment="1">
      <alignment vertical="center"/>
    </xf>
    <xf numFmtId="0" fontId="6" fillId="0" borderId="0" xfId="14" applyFont="1" applyFill="1" applyBorder="1" applyAlignment="1">
      <alignment horizontal="center" vertical="top" wrapText="1"/>
    </xf>
    <xf numFmtId="0" fontId="29" fillId="0" borderId="0" xfId="14" applyFont="1" applyFill="1" applyBorder="1" applyAlignment="1"/>
    <xf numFmtId="0" fontId="13" fillId="0" borderId="0" xfId="14" applyFont="1" applyFill="1" applyBorder="1"/>
    <xf numFmtId="0" fontId="13" fillId="0" borderId="0" xfId="14" applyFont="1" applyFill="1" applyBorder="1" applyAlignment="1"/>
    <xf numFmtId="0" fontId="6" fillId="0" borderId="0" xfId="14" applyFont="1" applyFill="1" applyBorder="1" applyAlignment="1">
      <alignment wrapText="1"/>
    </xf>
    <xf numFmtId="3" fontId="13" fillId="0" borderId="0" xfId="14" applyNumberFormat="1" applyFont="1" applyFill="1" applyBorder="1"/>
    <xf numFmtId="0" fontId="15" fillId="0" borderId="0" xfId="14" applyFont="1" applyFill="1" applyBorder="1" applyAlignment="1">
      <alignment wrapText="1"/>
    </xf>
    <xf numFmtId="0" fontId="29" fillId="0" borderId="0" xfId="14" applyFont="1" applyFill="1" applyBorder="1" applyAlignment="1">
      <alignment wrapText="1"/>
    </xf>
    <xf numFmtId="49" fontId="6" fillId="0" borderId="0" xfId="14" applyNumberFormat="1" applyFont="1" applyFill="1" applyBorder="1" applyAlignment="1">
      <alignment horizontal="left" wrapText="1"/>
    </xf>
    <xf numFmtId="0" fontId="6" fillId="0" borderId="6" xfId="14" applyFont="1" applyFill="1" applyBorder="1"/>
    <xf numFmtId="41" fontId="11" fillId="0" borderId="6" xfId="14" applyNumberFormat="1" applyFont="1" applyFill="1" applyBorder="1"/>
    <xf numFmtId="0" fontId="6" fillId="0" borderId="0" xfId="14" applyFont="1" applyFill="1" applyBorder="1"/>
    <xf numFmtId="0" fontId="13" fillId="0" borderId="0" xfId="16" applyFont="1" applyFill="1" applyBorder="1"/>
    <xf numFmtId="0" fontId="4" fillId="0" borderId="0" xfId="14" applyFont="1" applyFill="1"/>
    <xf numFmtId="0" fontId="17" fillId="0" borderId="0" xfId="15" applyFont="1" applyFill="1">
      <alignment vertical="justify"/>
    </xf>
    <xf numFmtId="0" fontId="4" fillId="0" borderId="0" xfId="15" applyFont="1" applyFill="1" applyAlignment="1">
      <alignment vertical="center"/>
    </xf>
    <xf numFmtId="0" fontId="8" fillId="0" borderId="0" xfId="15" applyFont="1" applyFill="1" applyBorder="1" applyAlignment="1">
      <alignment horizontal="left"/>
    </xf>
    <xf numFmtId="0" fontId="6" fillId="0" borderId="0" xfId="15" applyFont="1" applyFill="1" applyBorder="1" applyAlignment="1">
      <alignment horizontal="center"/>
    </xf>
    <xf numFmtId="0" fontId="6" fillId="0" borderId="7" xfId="15" applyFont="1" applyFill="1" applyBorder="1" applyAlignment="1">
      <alignment horizontal="center"/>
    </xf>
    <xf numFmtId="0" fontId="8" fillId="0" borderId="0" xfId="15" applyFont="1" applyFill="1" applyBorder="1" applyAlignment="1"/>
    <xf numFmtId="0" fontId="13" fillId="0" borderId="0" xfId="15" applyFont="1" applyFill="1">
      <alignment vertical="justify"/>
    </xf>
    <xf numFmtId="3" fontId="6" fillId="0" borderId="0" xfId="15" applyNumberFormat="1" applyFont="1" applyFill="1" applyBorder="1" applyAlignment="1">
      <alignment horizontal="right"/>
    </xf>
    <xf numFmtId="43" fontId="4" fillId="0" borderId="0" xfId="15" applyNumberFormat="1" applyFont="1" applyFill="1">
      <alignment vertical="justify"/>
    </xf>
    <xf numFmtId="0" fontId="13" fillId="0" borderId="0" xfId="15" applyFont="1" applyFill="1" applyBorder="1">
      <alignment vertical="justify"/>
    </xf>
    <xf numFmtId="3" fontId="6" fillId="0" borderId="0" xfId="15" applyNumberFormat="1" applyFont="1" applyFill="1" applyBorder="1" applyAlignment="1"/>
    <xf numFmtId="0" fontId="18" fillId="0" borderId="0" xfId="14" applyFont="1" applyFill="1" applyBorder="1" applyAlignment="1">
      <alignment horizontal="center"/>
    </xf>
    <xf numFmtId="0" fontId="6" fillId="0" borderId="8" xfId="14" applyFont="1" applyFill="1" applyBorder="1" applyAlignment="1">
      <alignment horizontal="center" vertical="center" wrapText="1"/>
    </xf>
    <xf numFmtId="0" fontId="4" fillId="0" borderId="0" xfId="14" applyFont="1" applyFill="1" applyBorder="1" applyAlignment="1">
      <alignment vertical="center"/>
    </xf>
    <xf numFmtId="0" fontId="6" fillId="0" borderId="0" xfId="14" applyFont="1" applyFill="1" applyBorder="1" applyAlignment="1">
      <alignment horizontal="center"/>
    </xf>
    <xf numFmtId="0" fontId="6" fillId="0" borderId="0" xfId="14" applyFont="1" applyFill="1" applyBorder="1" applyAlignment="1">
      <alignment horizontal="right"/>
    </xf>
    <xf numFmtId="0" fontId="6" fillId="0" borderId="0" xfId="14" applyFont="1" applyFill="1"/>
    <xf numFmtId="0" fontId="6" fillId="0" borderId="0" xfId="14" applyFont="1" applyFill="1" applyBorder="1" applyAlignment="1"/>
    <xf numFmtId="2" fontId="13" fillId="0" borderId="0" xfId="14" applyNumberFormat="1" applyFont="1" applyFill="1" applyBorder="1"/>
    <xf numFmtId="43" fontId="6" fillId="0" borderId="0" xfId="14" applyNumberFormat="1" applyFont="1" applyFill="1" applyBorder="1" applyAlignment="1">
      <alignment horizontal="right" vertical="justify" wrapText="1"/>
    </xf>
    <xf numFmtId="43" fontId="8" fillId="0" borderId="0" xfId="14" quotePrefix="1" applyNumberFormat="1" applyFont="1" applyFill="1" applyBorder="1" applyAlignment="1">
      <alignment horizontal="right" vertical="justify"/>
    </xf>
    <xf numFmtId="43" fontId="6" fillId="0" borderId="0" xfId="14" quotePrefix="1" applyNumberFormat="1" applyFont="1" applyFill="1" applyBorder="1" applyAlignment="1">
      <alignment horizontal="right" vertical="justify"/>
    </xf>
    <xf numFmtId="0" fontId="8" fillId="0" borderId="1" xfId="14" applyFont="1" applyFill="1" applyBorder="1" applyAlignment="1">
      <alignment wrapText="1"/>
    </xf>
    <xf numFmtId="43" fontId="8" fillId="0" borderId="1" xfId="14" quotePrefix="1" applyNumberFormat="1" applyFont="1" applyFill="1" applyBorder="1" applyAlignment="1">
      <alignment horizontal="right" vertical="justify"/>
    </xf>
    <xf numFmtId="3" fontId="11" fillId="0" borderId="0" xfId="1" applyNumberFormat="1" applyFont="1" applyFill="1" applyBorder="1"/>
    <xf numFmtId="0" fontId="4" fillId="0" borderId="0" xfId="10" applyFont="1" applyFill="1"/>
    <xf numFmtId="0" fontId="4" fillId="0" borderId="0" xfId="14" applyFont="1" applyFill="1" applyAlignment="1">
      <alignment horizontal="right"/>
    </xf>
    <xf numFmtId="0" fontId="1" fillId="0" borderId="0" xfId="14" applyFont="1" applyFill="1"/>
    <xf numFmtId="0" fontId="1" fillId="0" borderId="0" xfId="14" applyFill="1"/>
    <xf numFmtId="0" fontId="21" fillId="0" borderId="0" xfId="14" applyFont="1" applyFill="1"/>
    <xf numFmtId="0" fontId="21" fillId="0" borderId="0" xfId="14" applyFont="1" applyFill="1" applyAlignment="1">
      <alignment vertical="center"/>
    </xf>
    <xf numFmtId="3" fontId="7" fillId="0" borderId="0" xfId="14" applyNumberFormat="1" applyFont="1" applyFill="1"/>
    <xf numFmtId="0" fontId="8" fillId="0" borderId="0" xfId="14" applyFont="1" applyFill="1" applyBorder="1" applyAlignment="1">
      <alignment horizontal="left" wrapText="1"/>
    </xf>
    <xf numFmtId="41" fontId="6" fillId="0" borderId="0" xfId="14" applyNumberFormat="1" applyFont="1" applyFill="1" applyBorder="1" applyAlignment="1">
      <alignment horizontal="right"/>
    </xf>
    <xf numFmtId="0" fontId="6" fillId="0" borderId="9" xfId="14" applyFont="1" applyFill="1" applyBorder="1"/>
    <xf numFmtId="0" fontId="1" fillId="0" borderId="0" xfId="14" applyFill="1" applyAlignment="1">
      <alignment horizontal="right"/>
    </xf>
    <xf numFmtId="0" fontId="1" fillId="0" borderId="1" xfId="14" applyFill="1" applyBorder="1"/>
    <xf numFmtId="167" fontId="7" fillId="0" borderId="0" xfId="14" applyNumberFormat="1" applyFont="1" applyFill="1"/>
    <xf numFmtId="2" fontId="7" fillId="0" borderId="0" xfId="14" applyNumberFormat="1" applyFont="1" applyFill="1"/>
    <xf numFmtId="0" fontId="12" fillId="0" borderId="0" xfId="14" applyFont="1" applyFill="1" applyBorder="1"/>
    <xf numFmtId="0" fontId="23" fillId="0" borderId="0" xfId="14" applyFont="1" applyFill="1" applyBorder="1"/>
    <xf numFmtId="0" fontId="1" fillId="0" borderId="0" xfId="14" applyFill="1" applyBorder="1" applyAlignment="1"/>
    <xf numFmtId="0" fontId="21" fillId="0" borderId="0" xfId="14" applyFont="1" applyFill="1" applyBorder="1" applyAlignment="1"/>
    <xf numFmtId="0" fontId="13" fillId="0" borderId="10" xfId="14" applyFont="1" applyFill="1" applyBorder="1" applyAlignment="1">
      <alignment horizontal="center"/>
    </xf>
    <xf numFmtId="0" fontId="13" fillId="0" borderId="0" xfId="14" applyFont="1" applyFill="1" applyAlignment="1">
      <alignment horizontal="right"/>
    </xf>
    <xf numFmtId="0" fontId="7" fillId="0" borderId="0" xfId="14" applyFont="1" applyFill="1" applyBorder="1"/>
    <xf numFmtId="0" fontId="6" fillId="0" borderId="5" xfId="14" applyFont="1" applyFill="1" applyBorder="1" applyAlignment="1">
      <alignment vertical="center"/>
    </xf>
    <xf numFmtId="0" fontId="6" fillId="0" borderId="0" xfId="14" applyFont="1" applyFill="1" applyBorder="1" applyAlignment="1">
      <alignment horizontal="center" vertical="center" wrapText="1"/>
    </xf>
    <xf numFmtId="0" fontId="6" fillId="0" borderId="7" xfId="14" applyFont="1" applyFill="1" applyBorder="1" applyAlignment="1">
      <alignment horizontal="center" vertical="center" wrapText="1"/>
    </xf>
    <xf numFmtId="0" fontId="8" fillId="0" borderId="5" xfId="14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horizontal="left" wrapText="1"/>
    </xf>
    <xf numFmtId="49" fontId="12" fillId="0" borderId="0" xfId="1" applyNumberFormat="1" applyFont="1" applyFill="1" applyBorder="1" applyAlignment="1">
      <alignment horizontal="left" wrapText="1"/>
    </xf>
    <xf numFmtId="49" fontId="8" fillId="0" borderId="0" xfId="1" applyNumberFormat="1" applyFont="1" applyFill="1" applyBorder="1" applyAlignment="1">
      <alignment horizontal="left" wrapText="1"/>
    </xf>
    <xf numFmtId="0" fontId="10" fillId="0" borderId="0" xfId="14" applyFont="1" applyFill="1" applyBorder="1"/>
    <xf numFmtId="49" fontId="6" fillId="0" borderId="6" xfId="1" applyNumberFormat="1" applyFont="1" applyFill="1" applyBorder="1" applyAlignment="1">
      <alignment horizontal="left" wrapText="1"/>
    </xf>
    <xf numFmtId="49" fontId="6" fillId="0" borderId="0" xfId="1" applyNumberFormat="1" applyFont="1" applyFill="1" applyBorder="1" applyAlignment="1">
      <alignment horizontal="left"/>
    </xf>
    <xf numFmtId="49" fontId="8" fillId="0" borderId="0" xfId="1" applyNumberFormat="1" applyFont="1" applyFill="1" applyBorder="1" applyAlignment="1">
      <alignment horizontal="left"/>
    </xf>
    <xf numFmtId="3" fontId="8" fillId="0" borderId="9" xfId="14" applyNumberFormat="1" applyFont="1" applyFill="1" applyBorder="1" applyAlignment="1">
      <alignment horizontal="right"/>
    </xf>
    <xf numFmtId="3" fontId="8" fillId="0" borderId="6" xfId="14" applyNumberFormat="1" applyFont="1" applyFill="1" applyBorder="1" applyAlignment="1">
      <alignment horizontal="right"/>
    </xf>
    <xf numFmtId="49" fontId="6" fillId="0" borderId="1" xfId="1" applyNumberFormat="1" applyFont="1" applyFill="1" applyBorder="1" applyAlignment="1">
      <alignment horizontal="left"/>
    </xf>
    <xf numFmtId="43" fontId="13" fillId="0" borderId="0" xfId="14" applyNumberFormat="1" applyFont="1" applyFill="1"/>
    <xf numFmtId="49" fontId="6" fillId="0" borderId="5" xfId="14" applyNumberFormat="1" applyFont="1" applyFill="1" applyBorder="1"/>
    <xf numFmtId="49" fontId="6" fillId="0" borderId="0" xfId="14" applyNumberFormat="1" applyFont="1" applyFill="1" applyBorder="1"/>
    <xf numFmtId="0" fontId="12" fillId="0" borderId="0" xfId="14" applyFont="1" applyFill="1"/>
    <xf numFmtId="0" fontId="28" fillId="0" borderId="0" xfId="14" applyFont="1" applyFill="1"/>
    <xf numFmtId="3" fontId="1" fillId="0" borderId="0" xfId="14" applyNumberFormat="1" applyFill="1"/>
    <xf numFmtId="0" fontId="4" fillId="0" borderId="0" xfId="12" applyFont="1" applyFill="1"/>
    <xf numFmtId="0" fontId="7" fillId="0" borderId="0" xfId="14" applyFont="1" applyFill="1" applyAlignment="1">
      <alignment vertical="center"/>
    </xf>
    <xf numFmtId="41" fontId="7" fillId="0" borderId="0" xfId="14" applyNumberFormat="1" applyFont="1" applyFill="1"/>
    <xf numFmtId="3" fontId="8" fillId="0" borderId="0" xfId="14" applyNumberFormat="1" applyFont="1" applyFill="1" applyBorder="1" applyAlignment="1">
      <alignment horizontal="right"/>
    </xf>
    <xf numFmtId="0" fontId="4" fillId="0" borderId="0" xfId="16" applyFont="1" applyFill="1" applyBorder="1"/>
    <xf numFmtId="0" fontId="2" fillId="0" borderId="0" xfId="16" applyFill="1" applyBorder="1"/>
    <xf numFmtId="0" fontId="2" fillId="0" borderId="0" xfId="16" applyNumberFormat="1" applyFill="1" applyBorder="1"/>
    <xf numFmtId="0" fontId="2" fillId="0" borderId="0" xfId="16" applyFont="1" applyFill="1" applyBorder="1" applyAlignment="1">
      <alignment vertical="center"/>
    </xf>
    <xf numFmtId="0" fontId="2" fillId="0" borderId="0" xfId="16" applyNumberFormat="1" applyFont="1" applyFill="1" applyBorder="1" applyAlignment="1">
      <alignment vertical="center"/>
    </xf>
    <xf numFmtId="0" fontId="6" fillId="0" borderId="2" xfId="16" applyFont="1" applyFill="1" applyBorder="1" applyAlignment="1">
      <alignment horizontal="center" vertical="center" wrapText="1"/>
    </xf>
    <xf numFmtId="0" fontId="6" fillId="0" borderId="4" xfId="16" applyFont="1" applyFill="1" applyBorder="1" applyAlignment="1">
      <alignment horizontal="center" vertical="center" wrapText="1"/>
    </xf>
    <xf numFmtId="0" fontId="7" fillId="0" borderId="0" xfId="16" applyFont="1" applyFill="1" applyBorder="1"/>
    <xf numFmtId="0" fontId="7" fillId="0" borderId="0" xfId="16" applyNumberFormat="1" applyFont="1" applyFill="1" applyBorder="1"/>
    <xf numFmtId="0" fontId="8" fillId="0" borderId="0" xfId="16" applyFont="1" applyFill="1" applyBorder="1" applyAlignment="1">
      <alignment wrapText="1"/>
    </xf>
    <xf numFmtId="0" fontId="6" fillId="0" borderId="0" xfId="16" applyFont="1" applyFill="1" applyBorder="1" applyAlignment="1">
      <alignment horizontal="center"/>
    </xf>
    <xf numFmtId="0" fontId="8" fillId="0" borderId="0" xfId="16" applyFont="1" applyFill="1" applyBorder="1" applyAlignment="1">
      <alignment horizontal="left"/>
    </xf>
    <xf numFmtId="0" fontId="6" fillId="0" borderId="0" xfId="16" applyFont="1" applyFill="1" applyBorder="1" applyAlignment="1">
      <alignment horizontal="right"/>
    </xf>
    <xf numFmtId="0" fontId="8" fillId="0" borderId="0" xfId="16" applyFont="1" applyFill="1" applyBorder="1" applyAlignment="1"/>
    <xf numFmtId="3" fontId="10" fillId="0" borderId="0" xfId="1" applyNumberFormat="1" applyFont="1" applyFill="1" applyBorder="1"/>
    <xf numFmtId="0" fontId="10" fillId="0" borderId="0" xfId="1" applyNumberFormat="1" applyFont="1" applyFill="1" applyBorder="1"/>
    <xf numFmtId="0" fontId="7" fillId="0" borderId="0" xfId="1" applyNumberFormat="1" applyFont="1" applyFill="1" applyBorder="1"/>
    <xf numFmtId="0" fontId="8" fillId="0" borderId="1" xfId="16" applyFont="1" applyFill="1" applyBorder="1" applyAlignment="1"/>
    <xf numFmtId="174" fontId="11" fillId="0" borderId="0" xfId="16" applyNumberFormat="1" applyFont="1" applyFill="1"/>
    <xf numFmtId="0" fontId="2" fillId="0" borderId="0" xfId="16" applyFill="1"/>
    <xf numFmtId="0" fontId="16" fillId="0" borderId="0" xfId="15" applyFont="1" applyFill="1" applyBorder="1">
      <alignment vertical="justify"/>
    </xf>
    <xf numFmtId="0" fontId="4" fillId="0" borderId="0" xfId="15" applyFont="1" applyFill="1" applyBorder="1">
      <alignment vertical="justify"/>
    </xf>
    <xf numFmtId="3" fontId="6" fillId="0" borderId="0" xfId="15" applyNumberFormat="1" applyFont="1" applyFill="1" applyBorder="1" applyAlignment="1">
      <alignment horizontal="right" vertical="justify"/>
    </xf>
    <xf numFmtId="41" fontId="6" fillId="0" borderId="0" xfId="15" applyNumberFormat="1" applyFont="1" applyFill="1" applyBorder="1" applyAlignment="1">
      <alignment horizontal="right" vertical="justify"/>
    </xf>
    <xf numFmtId="174" fontId="6" fillId="0" borderId="0" xfId="15" applyNumberFormat="1" applyFont="1" applyFill="1" applyBorder="1" applyAlignment="1">
      <alignment horizontal="right" vertical="justify"/>
    </xf>
    <xf numFmtId="3" fontId="8" fillId="0" borderId="0" xfId="15" applyNumberFormat="1" applyFont="1" applyFill="1" applyBorder="1" applyAlignment="1"/>
    <xf numFmtId="41" fontId="8" fillId="0" borderId="0" xfId="15" applyNumberFormat="1" applyFont="1" applyFill="1" applyBorder="1" applyAlignment="1">
      <alignment horizontal="right" vertical="justify"/>
    </xf>
    <xf numFmtId="0" fontId="6" fillId="0" borderId="0" xfId="15" applyFont="1" applyFill="1" applyBorder="1">
      <alignment vertical="justify"/>
    </xf>
    <xf numFmtId="3" fontId="11" fillId="0" borderId="0" xfId="15" applyNumberFormat="1" applyFont="1" applyFill="1" applyBorder="1">
      <alignment vertical="justify"/>
    </xf>
    <xf numFmtId="0" fontId="29" fillId="0" borderId="1" xfId="14" applyFont="1" applyFill="1" applyBorder="1" applyAlignment="1">
      <alignment wrapText="1"/>
    </xf>
    <xf numFmtId="0" fontId="8" fillId="0" borderId="10" xfId="14" applyFont="1" applyFill="1" applyBorder="1" applyAlignment="1">
      <alignment wrapText="1"/>
    </xf>
    <xf numFmtId="0" fontId="6" fillId="0" borderId="0" xfId="14" applyFont="1" applyFill="1" applyBorder="1" applyAlignment="1">
      <alignment horizontal="left" wrapText="1"/>
    </xf>
    <xf numFmtId="174" fontId="6" fillId="0" borderId="0" xfId="14" applyNumberFormat="1" applyFont="1" applyFill="1" applyBorder="1" applyAlignment="1">
      <alignment horizontal="right" vertical="justify"/>
    </xf>
    <xf numFmtId="0" fontId="6" fillId="0" borderId="0" xfId="14" applyFont="1" applyFill="1" applyBorder="1" applyAlignment="1">
      <alignment horizontal="left"/>
    </xf>
    <xf numFmtId="0" fontId="6" fillId="0" borderId="0" xfId="11" applyFont="1" applyFill="1" applyBorder="1"/>
    <xf numFmtId="0" fontId="24" fillId="0" borderId="0" xfId="14" applyFont="1" applyFill="1" applyBorder="1"/>
    <xf numFmtId="0" fontId="25" fillId="0" borderId="0" xfId="14" applyFont="1" applyFill="1" applyBorder="1"/>
    <xf numFmtId="0" fontId="29" fillId="0" borderId="10" xfId="14" applyFont="1" applyFill="1" applyBorder="1"/>
    <xf numFmtId="41" fontId="26" fillId="0" borderId="0" xfId="14" applyNumberFormat="1" applyFont="1" applyFill="1" applyBorder="1" applyAlignment="1">
      <alignment horizontal="right" vertical="justify"/>
    </xf>
    <xf numFmtId="0" fontId="15" fillId="0" borderId="0" xfId="14" applyFont="1" applyFill="1" applyBorder="1"/>
    <xf numFmtId="0" fontId="29" fillId="0" borderId="0" xfId="14" applyFont="1" applyFill="1" applyBorder="1"/>
    <xf numFmtId="41" fontId="12" fillId="0" borderId="0" xfId="14" applyNumberFormat="1" applyFont="1" applyFill="1" applyBorder="1" applyAlignment="1">
      <alignment horizontal="right" vertical="justify"/>
    </xf>
    <xf numFmtId="41" fontId="22" fillId="0" borderId="0" xfId="14" applyNumberFormat="1" applyFont="1" applyFill="1" applyBorder="1" applyAlignment="1">
      <alignment horizontal="right" vertical="justify"/>
    </xf>
    <xf numFmtId="0" fontId="8" fillId="0" borderId="0" xfId="14" applyFont="1" applyFill="1" applyBorder="1" applyAlignment="1">
      <alignment vertical="top" wrapText="1"/>
    </xf>
    <xf numFmtId="3" fontId="12" fillId="0" borderId="0" xfId="14" applyNumberFormat="1" applyFont="1" applyFill="1" applyBorder="1" applyAlignment="1">
      <alignment horizontal="right" vertical="justify"/>
    </xf>
    <xf numFmtId="0" fontId="8" fillId="0" borderId="10" xfId="14" applyFont="1" applyFill="1" applyBorder="1"/>
    <xf numFmtId="0" fontId="4" fillId="0" borderId="0" xfId="14" applyFont="1" applyFill="1" applyAlignment="1"/>
    <xf numFmtId="0" fontId="13" fillId="0" borderId="5" xfId="14" applyFont="1" applyFill="1" applyBorder="1" applyAlignment="1"/>
    <xf numFmtId="3" fontId="8" fillId="0" borderId="1" xfId="15" applyNumberFormat="1" applyFont="1" applyFill="1" applyBorder="1" applyAlignment="1"/>
    <xf numFmtId="174" fontId="8" fillId="0" borderId="0" xfId="15" applyNumberFormat="1" applyFont="1" applyFill="1" applyBorder="1" applyAlignment="1">
      <alignment horizontal="right" vertical="justify"/>
    </xf>
    <xf numFmtId="41" fontId="30" fillId="0" borderId="6" xfId="14" applyNumberFormat="1" applyFont="1" applyFill="1" applyBorder="1"/>
    <xf numFmtId="41" fontId="13" fillId="0" borderId="0" xfId="14" applyNumberFormat="1" applyFont="1" applyFill="1" applyBorder="1" applyAlignment="1"/>
    <xf numFmtId="3" fontId="13" fillId="0" borderId="0" xfId="14" applyNumberFormat="1" applyFont="1" applyFill="1"/>
    <xf numFmtId="41" fontId="1" fillId="0" borderId="0" xfId="14" applyNumberFormat="1" applyFill="1"/>
    <xf numFmtId="41" fontId="13" fillId="0" borderId="0" xfId="14" applyNumberFormat="1" applyFont="1" applyFill="1" applyBorder="1"/>
    <xf numFmtId="0" fontId="6" fillId="0" borderId="5" xfId="15" applyFont="1" applyFill="1" applyBorder="1" applyAlignment="1"/>
    <xf numFmtId="0" fontId="6" fillId="0" borderId="0" xfId="15" applyFont="1" applyFill="1" applyBorder="1" applyAlignment="1"/>
    <xf numFmtId="1" fontId="6" fillId="0" borderId="0" xfId="12" applyNumberFormat="1" applyFont="1" applyFill="1" applyBorder="1" applyAlignment="1"/>
    <xf numFmtId="41" fontId="6" fillId="0" borderId="0" xfId="12" applyNumberFormat="1" applyFont="1" applyFill="1" applyBorder="1" applyAlignment="1"/>
    <xf numFmtId="41" fontId="6" fillId="0" borderId="0" xfId="14" applyNumberFormat="1" applyFont="1" applyFill="1" applyBorder="1" applyAlignment="1"/>
    <xf numFmtId="0" fontId="6" fillId="0" borderId="0" xfId="14" quotePrefix="1" applyFont="1" applyFill="1"/>
    <xf numFmtId="0" fontId="6" fillId="0" borderId="0" xfId="16" applyFont="1" applyFill="1" applyBorder="1"/>
    <xf numFmtId="174" fontId="10" fillId="0" borderId="0" xfId="1" applyNumberFormat="1" applyFont="1" applyFill="1" applyBorder="1"/>
    <xf numFmtId="0" fontId="45" fillId="0" borderId="0" xfId="14" applyFont="1" applyFill="1"/>
    <xf numFmtId="0" fontId="46" fillId="0" borderId="0" xfId="14" applyFont="1" applyFill="1"/>
    <xf numFmtId="2" fontId="45" fillId="0" borderId="0" xfId="14" applyNumberFormat="1" applyFont="1" applyFill="1"/>
    <xf numFmtId="3" fontId="46" fillId="0" borderId="0" xfId="14" applyNumberFormat="1" applyFont="1" applyFill="1" applyBorder="1"/>
    <xf numFmtId="3" fontId="45" fillId="0" borderId="0" xfId="14" applyNumberFormat="1" applyFont="1" applyFill="1" applyBorder="1"/>
    <xf numFmtId="3" fontId="45" fillId="0" borderId="0" xfId="16" applyNumberFormat="1" applyFont="1" applyFill="1" applyBorder="1" applyAlignment="1">
      <alignment horizontal="right"/>
    </xf>
    <xf numFmtId="0" fontId="44" fillId="0" borderId="0" xfId="14" applyFont="1" applyFill="1" applyBorder="1"/>
    <xf numFmtId="0" fontId="45" fillId="0" borderId="0" xfId="14" applyFont="1" applyFill="1" applyBorder="1"/>
    <xf numFmtId="168" fontId="0" fillId="0" borderId="0" xfId="1" applyNumberFormat="1" applyFont="1"/>
    <xf numFmtId="168" fontId="4" fillId="0" borderId="0" xfId="15" applyNumberFormat="1" applyFont="1" applyFill="1">
      <alignment vertical="justify"/>
    </xf>
    <xf numFmtId="174" fontId="11" fillId="0" borderId="0" xfId="16" applyNumberFormat="1" applyFont="1" applyFill="1" applyBorder="1" applyAlignment="1">
      <alignment horizontal="right" vertical="justify"/>
    </xf>
    <xf numFmtId="0" fontId="6" fillId="0" borderId="5" xfId="14" applyFont="1" applyFill="1" applyBorder="1" applyAlignment="1"/>
    <xf numFmtId="3" fontId="12" fillId="0" borderId="0" xfId="0" applyNumberFormat="1" applyFont="1" applyFill="1" applyBorder="1"/>
    <xf numFmtId="168" fontId="12" fillId="0" borderId="0" xfId="1" applyNumberFormat="1" applyFont="1" applyFill="1"/>
    <xf numFmtId="168" fontId="12" fillId="0" borderId="0" xfId="1" applyNumberFormat="1" applyFont="1" applyFill="1" applyBorder="1"/>
    <xf numFmtId="168" fontId="26" fillId="0" borderId="0" xfId="1" applyNumberFormat="1" applyFont="1" applyFill="1" applyBorder="1"/>
    <xf numFmtId="168" fontId="12" fillId="0" borderId="0" xfId="1" applyNumberFormat="1" applyFont="1" applyBorder="1"/>
    <xf numFmtId="41" fontId="4" fillId="0" borderId="0" xfId="15" applyNumberFormat="1" applyFont="1" applyFill="1">
      <alignment vertical="justify"/>
    </xf>
    <xf numFmtId="43" fontId="7" fillId="0" borderId="0" xfId="14" applyNumberFormat="1" applyFont="1" applyFill="1"/>
    <xf numFmtId="0" fontId="12" fillId="0" borderId="5" xfId="14" applyFont="1" applyFill="1" applyBorder="1"/>
    <xf numFmtId="3" fontId="6" fillId="0" borderId="0" xfId="14" quotePrefix="1" applyNumberFormat="1" applyFont="1" applyFill="1" applyBorder="1" applyAlignment="1">
      <alignment horizontal="right" vertical="justify"/>
    </xf>
    <xf numFmtId="4" fontId="45" fillId="0" borderId="0" xfId="14" applyNumberFormat="1" applyFont="1" applyFill="1" applyBorder="1"/>
    <xf numFmtId="2" fontId="17" fillId="0" borderId="0" xfId="14" applyNumberFormat="1" applyFont="1" applyFill="1" applyBorder="1" applyAlignment="1">
      <alignment horizontal="left"/>
    </xf>
    <xf numFmtId="0" fontId="31" fillId="0" borderId="0" xfId="14" applyFont="1" applyFill="1"/>
    <xf numFmtId="3" fontId="4" fillId="0" borderId="0" xfId="14" applyNumberFormat="1" applyFont="1" applyFill="1" applyBorder="1" applyAlignment="1"/>
    <xf numFmtId="174" fontId="8" fillId="0" borderId="0" xfId="14" applyNumberFormat="1" applyFont="1" applyFill="1" applyBorder="1" applyAlignment="1">
      <alignment horizontal="right" vertical="justify"/>
    </xf>
    <xf numFmtId="41" fontId="32" fillId="0" borderId="0" xfId="14" applyNumberFormat="1" applyFont="1" applyFill="1" applyBorder="1" applyAlignment="1">
      <alignment horizontal="center"/>
    </xf>
    <xf numFmtId="43" fontId="8" fillId="0" borderId="1" xfId="14" applyNumberFormat="1" applyFont="1" applyFill="1" applyBorder="1" applyAlignment="1">
      <alignment horizontal="right" vertical="justify"/>
    </xf>
    <xf numFmtId="42" fontId="6" fillId="0" borderId="0" xfId="14" applyNumberFormat="1" applyFont="1" applyFill="1" applyBorder="1" applyAlignment="1">
      <alignment horizontal="right" vertical="justify"/>
    </xf>
    <xf numFmtId="175" fontId="6" fillId="0" borderId="0" xfId="14" applyNumberFormat="1" applyFont="1" applyFill="1" applyBorder="1" applyAlignment="1">
      <alignment horizontal="right" vertical="justify"/>
    </xf>
    <xf numFmtId="175" fontId="8" fillId="0" borderId="0" xfId="14" applyNumberFormat="1" applyFont="1" applyFill="1" applyBorder="1" applyAlignment="1">
      <alignment horizontal="right" vertical="justify"/>
    </xf>
    <xf numFmtId="3" fontId="13" fillId="0" borderId="0" xfId="14" applyNumberFormat="1" applyFont="1" applyFill="1" applyBorder="1" applyAlignment="1">
      <alignment horizontal="center"/>
    </xf>
    <xf numFmtId="0" fontId="13" fillId="0" borderId="0" xfId="14" applyFont="1" applyFill="1" applyBorder="1" applyAlignment="1">
      <alignment horizontal="center"/>
    </xf>
    <xf numFmtId="0" fontId="13" fillId="0" borderId="0" xfId="14" applyFont="1" applyFill="1" applyAlignment="1">
      <alignment horizontal="center"/>
    </xf>
    <xf numFmtId="41" fontId="33" fillId="0" borderId="0" xfId="14" applyNumberFormat="1" applyFont="1" applyFill="1" applyBorder="1" applyAlignment="1">
      <alignment horizontal="right" vertical="justify"/>
    </xf>
    <xf numFmtId="41" fontId="33" fillId="0" borderId="1" xfId="14" applyNumberFormat="1" applyFont="1" applyFill="1" applyBorder="1" applyAlignment="1">
      <alignment horizontal="right" vertical="justify"/>
    </xf>
    <xf numFmtId="43" fontId="34" fillId="0" borderId="0" xfId="1" applyFont="1"/>
    <xf numFmtId="168" fontId="6" fillId="0" borderId="0" xfId="1" applyNumberFormat="1" applyFont="1" applyFill="1" applyAlignment="1">
      <alignment vertical="justify"/>
    </xf>
    <xf numFmtId="168" fontId="32" fillId="0" borderId="0" xfId="1" applyNumberFormat="1" applyFont="1" applyFill="1" applyAlignment="1">
      <alignment vertical="justify"/>
    </xf>
    <xf numFmtId="168" fontId="7" fillId="0" borderId="0" xfId="1" applyNumberFormat="1" applyFont="1"/>
    <xf numFmtId="168" fontId="13" fillId="0" borderId="0" xfId="14" applyNumberFormat="1" applyFont="1" applyFill="1" applyBorder="1"/>
    <xf numFmtId="43" fontId="1" fillId="0" borderId="0" xfId="14" applyNumberFormat="1" applyFill="1"/>
    <xf numFmtId="168" fontId="1" fillId="0" borderId="0" xfId="1" applyNumberFormat="1" applyFill="1"/>
    <xf numFmtId="173" fontId="7" fillId="0" borderId="0" xfId="14" applyNumberFormat="1" applyFont="1" applyFill="1"/>
    <xf numFmtId="168" fontId="4" fillId="0" borderId="0" xfId="1" applyNumberFormat="1" applyFont="1" applyFill="1" applyAlignment="1"/>
    <xf numFmtId="168" fontId="4" fillId="0" borderId="0" xfId="14" applyNumberFormat="1" applyFont="1" applyFill="1"/>
    <xf numFmtId="43" fontId="4" fillId="0" borderId="0" xfId="14" applyNumberFormat="1" applyFont="1" applyFill="1"/>
    <xf numFmtId="172" fontId="4" fillId="0" borderId="0" xfId="14" applyNumberFormat="1" applyFont="1" applyFill="1"/>
    <xf numFmtId="0" fontId="0" fillId="0" borderId="0" xfId="0" quotePrefix="1" applyNumberFormat="1" applyAlignment="1">
      <alignment horizontal="center"/>
    </xf>
    <xf numFmtId="0" fontId="21" fillId="0" borderId="0" xfId="0" applyNumberFormat="1" applyFont="1" applyAlignment="1">
      <alignment horizontal="center"/>
    </xf>
    <xf numFmtId="0" fontId="21" fillId="0" borderId="0" xfId="0" quotePrefix="1" applyNumberFormat="1" applyFont="1" applyAlignment="1">
      <alignment horizontal="center"/>
    </xf>
    <xf numFmtId="3" fontId="6" fillId="0" borderId="5" xfId="15" applyNumberFormat="1" applyFont="1" applyFill="1" applyBorder="1" applyAlignment="1"/>
    <xf numFmtId="0" fontId="36" fillId="0" borderId="0" xfId="16" applyFont="1" applyFill="1" applyBorder="1"/>
    <xf numFmtId="0" fontId="36" fillId="0" borderId="0" xfId="14" applyFont="1" applyFill="1" applyBorder="1"/>
    <xf numFmtId="0" fontId="36" fillId="0" borderId="0" xfId="15" applyFont="1" applyFill="1" applyBorder="1">
      <alignment vertical="justify"/>
    </xf>
    <xf numFmtId="0" fontId="38" fillId="0" borderId="0" xfId="14" applyFont="1" applyFill="1"/>
    <xf numFmtId="0" fontId="36" fillId="0" borderId="0" xfId="14" applyFont="1" applyFill="1"/>
    <xf numFmtId="166" fontId="0" fillId="0" borderId="0" xfId="0" applyNumberFormat="1"/>
    <xf numFmtId="168" fontId="32" fillId="0" borderId="0" xfId="1" applyNumberFormat="1" applyFont="1" applyFill="1" applyBorder="1" applyAlignment="1">
      <alignment horizontal="right" vertical="justify"/>
    </xf>
    <xf numFmtId="3" fontId="8" fillId="0" borderId="0" xfId="14" applyNumberFormat="1" applyFont="1" applyFill="1" applyBorder="1" applyAlignment="1"/>
    <xf numFmtId="3" fontId="8" fillId="0" borderId="7" xfId="14" applyNumberFormat="1" applyFont="1" applyFill="1" applyBorder="1" applyAlignment="1"/>
    <xf numFmtId="168" fontId="7" fillId="0" borderId="0" xfId="1" applyNumberFormat="1" applyFont="1" applyFill="1"/>
    <xf numFmtId="170" fontId="1" fillId="0" borderId="0" xfId="14" applyNumberFormat="1" applyFill="1"/>
    <xf numFmtId="0" fontId="38" fillId="0" borderId="0" xfId="0" applyFont="1" applyFill="1"/>
    <xf numFmtId="0" fontId="38" fillId="0" borderId="0" xfId="0" applyFont="1" applyFill="1" applyBorder="1"/>
    <xf numFmtId="41" fontId="12" fillId="0" borderId="0" xfId="14" applyNumberFormat="1" applyFont="1" applyFill="1" applyBorder="1"/>
    <xf numFmtId="0" fontId="5" fillId="0" borderId="0" xfId="15" applyFont="1" applyFill="1" applyBorder="1" applyAlignment="1">
      <alignment horizontal="left" wrapText="1"/>
    </xf>
    <xf numFmtId="0" fontId="17" fillId="0" borderId="0" xfId="15" applyFont="1" applyFill="1" applyBorder="1" applyAlignment="1">
      <alignment horizontal="left"/>
    </xf>
    <xf numFmtId="0" fontId="6" fillId="0" borderId="0" xfId="15" applyFont="1" applyFill="1" applyBorder="1" applyAlignment="1">
      <alignment horizontal="left" vertical="justify"/>
    </xf>
    <xf numFmtId="1" fontId="23" fillId="0" borderId="0" xfId="11" applyNumberFormat="1" applyFont="1" applyFill="1"/>
    <xf numFmtId="3" fontId="47" fillId="0" borderId="0" xfId="14" applyNumberFormat="1" applyFont="1" applyFill="1" applyBorder="1" applyAlignment="1">
      <alignment horizontal="right" vertical="justify"/>
    </xf>
    <xf numFmtId="0" fontId="6" fillId="0" borderId="0" xfId="15" applyFont="1" applyFill="1" applyBorder="1" applyAlignment="1">
      <alignment horizontal="center" vertical="center" wrapText="1"/>
    </xf>
    <xf numFmtId="0" fontId="6" fillId="0" borderId="0" xfId="15" applyFont="1" applyFill="1" applyBorder="1" applyAlignment="1">
      <alignment horizontal="center" vertical="center"/>
    </xf>
    <xf numFmtId="2" fontId="11" fillId="0" borderId="0" xfId="11" applyNumberFormat="1" applyFont="1" applyFill="1" applyAlignment="1">
      <alignment horizontal="center"/>
    </xf>
    <xf numFmtId="3" fontId="13" fillId="0" borderId="0" xfId="15" applyNumberFormat="1" applyFont="1" applyFill="1">
      <alignment vertical="justify"/>
    </xf>
    <xf numFmtId="41" fontId="8" fillId="0" borderId="1" xfId="15" applyNumberFormat="1" applyFont="1" applyFill="1" applyBorder="1" applyAlignment="1">
      <alignment horizontal="right" vertical="justify"/>
    </xf>
    <xf numFmtId="176" fontId="7" fillId="0" borderId="0" xfId="17" applyNumberFormat="1" applyFont="1" applyFill="1"/>
    <xf numFmtId="41" fontId="13" fillId="0" borderId="0" xfId="14" applyNumberFormat="1" applyFont="1" applyFill="1" applyBorder="1" applyAlignment="1">
      <alignment horizontal="center"/>
    </xf>
    <xf numFmtId="165" fontId="45" fillId="0" borderId="0" xfId="14" applyNumberFormat="1" applyFont="1" applyFill="1" applyBorder="1"/>
    <xf numFmtId="171" fontId="12" fillId="0" borderId="0" xfId="1" applyNumberFormat="1" applyFont="1" applyFill="1" applyBorder="1" applyAlignment="1">
      <alignment horizontal="right"/>
    </xf>
    <xf numFmtId="173" fontId="13" fillId="0" borderId="0" xfId="14" applyNumberFormat="1" applyFont="1" applyFill="1" applyBorder="1"/>
    <xf numFmtId="169" fontId="26" fillId="0" borderId="0" xfId="14" applyNumberFormat="1" applyFont="1" applyFill="1" applyBorder="1" applyAlignment="1">
      <alignment horizontal="right" vertical="justify"/>
    </xf>
    <xf numFmtId="168" fontId="6" fillId="0" borderId="1" xfId="1" applyNumberFormat="1" applyFont="1" applyFill="1" applyBorder="1" applyAlignment="1">
      <alignment horizontal="right" vertical="justify"/>
    </xf>
    <xf numFmtId="43" fontId="8" fillId="0" borderId="0" xfId="1" applyNumberFormat="1" applyFont="1" applyFill="1" applyBorder="1" applyAlignment="1">
      <alignment horizontal="right" vertical="justify"/>
    </xf>
    <xf numFmtId="168" fontId="34" fillId="0" borderId="0" xfId="1" applyNumberFormat="1" applyFont="1"/>
    <xf numFmtId="164" fontId="6" fillId="0" borderId="0" xfId="17" applyNumberFormat="1" applyFont="1" applyFill="1" applyBorder="1" applyAlignment="1">
      <alignment horizontal="right" vertical="justify"/>
    </xf>
    <xf numFmtId="2" fontId="4" fillId="0" borderId="0" xfId="14" applyNumberFormat="1" applyFont="1" applyFill="1"/>
    <xf numFmtId="168" fontId="6" fillId="0" borderId="0" xfId="15" applyNumberFormat="1" applyFont="1" applyFill="1">
      <alignment vertical="justify"/>
    </xf>
    <xf numFmtId="168" fontId="47" fillId="0" borderId="0" xfId="1" applyNumberFormat="1" applyFont="1" applyFill="1" applyBorder="1" applyAlignment="1">
      <alignment horizontal="right" vertical="justify"/>
    </xf>
    <xf numFmtId="1" fontId="6" fillId="0" borderId="0" xfId="1" applyNumberFormat="1" applyFont="1" applyFill="1" applyBorder="1"/>
    <xf numFmtId="168" fontId="8" fillId="0" borderId="0" xfId="14" applyNumberFormat="1" applyFont="1" applyFill="1" applyBorder="1" applyAlignment="1">
      <alignment horizontal="right" vertical="justify"/>
    </xf>
    <xf numFmtId="43" fontId="26" fillId="0" borderId="0" xfId="14" applyNumberFormat="1" applyFont="1" applyFill="1" applyBorder="1" applyAlignment="1">
      <alignment horizontal="right" vertical="justify"/>
    </xf>
    <xf numFmtId="168" fontId="48" fillId="0" borderId="0" xfId="5" applyNumberFormat="1" applyFont="1" applyAlignment="1">
      <alignment horizontal="right" vertical="justify"/>
    </xf>
    <xf numFmtId="1" fontId="12" fillId="0" borderId="0" xfId="0" applyNumberFormat="1" applyFont="1"/>
    <xf numFmtId="43" fontId="6" fillId="0" borderId="0" xfId="15" applyNumberFormat="1" applyFont="1" applyFill="1" applyBorder="1" applyAlignment="1">
      <alignment horizontal="right" vertical="justify"/>
    </xf>
    <xf numFmtId="43" fontId="6" fillId="0" borderId="0" xfId="15" applyNumberFormat="1" applyFont="1" applyFill="1">
      <alignment vertical="justify"/>
    </xf>
    <xf numFmtId="168" fontId="0" fillId="0" borderId="0" xfId="2" applyNumberFormat="1" applyFont="1"/>
    <xf numFmtId="168" fontId="40" fillId="0" borderId="0" xfId="2" applyNumberFormat="1" applyFont="1"/>
    <xf numFmtId="168" fontId="6" fillId="0" borderId="0" xfId="1" applyNumberFormat="1" applyFont="1" applyFill="1" applyBorder="1"/>
    <xf numFmtId="168" fontId="1" fillId="0" borderId="0" xfId="14" applyNumberFormat="1" applyFill="1"/>
    <xf numFmtId="2" fontId="1" fillId="0" borderId="0" xfId="14" applyNumberFormat="1" applyFill="1"/>
    <xf numFmtId="1" fontId="15" fillId="0" borderId="0" xfId="14" applyNumberFormat="1" applyFont="1" applyFill="1" applyBorder="1"/>
    <xf numFmtId="168" fontId="6" fillId="0" borderId="0" xfId="1" quotePrefix="1" applyNumberFormat="1" applyFont="1" applyFill="1" applyBorder="1" applyAlignment="1">
      <alignment horizontal="right" vertical="justify"/>
    </xf>
    <xf numFmtId="3" fontId="6" fillId="0" borderId="0" xfId="1" applyNumberFormat="1" applyFont="1" applyFill="1" applyBorder="1" applyAlignment="1"/>
    <xf numFmtId="3" fontId="6" fillId="0" borderId="0" xfId="12" applyNumberFormat="1" applyFont="1" applyFill="1" applyBorder="1" applyAlignment="1"/>
    <xf numFmtId="3" fontId="8" fillId="0" borderId="0" xfId="12" applyNumberFormat="1" applyFont="1" applyFill="1" applyBorder="1" applyAlignment="1"/>
    <xf numFmtId="3" fontId="8" fillId="0" borderId="10" xfId="14" applyNumberFormat="1" applyFont="1" applyFill="1" applyBorder="1" applyAlignment="1"/>
    <xf numFmtId="3" fontId="8" fillId="0" borderId="10" xfId="12" applyNumberFormat="1" applyFont="1" applyFill="1" applyBorder="1" applyAlignment="1"/>
    <xf numFmtId="0" fontId="8" fillId="0" borderId="5" xfId="15" applyFont="1" applyFill="1" applyBorder="1" applyAlignment="1"/>
    <xf numFmtId="166" fontId="11" fillId="0" borderId="0" xfId="11" applyNumberFormat="1" applyFont="1" applyFill="1" applyAlignment="1">
      <alignment horizontal="center"/>
    </xf>
    <xf numFmtId="171" fontId="11" fillId="0" borderId="0" xfId="11" applyNumberFormat="1" applyFont="1" applyFill="1" applyAlignment="1">
      <alignment horizontal="center"/>
    </xf>
    <xf numFmtId="43" fontId="11" fillId="0" borderId="0" xfId="11" applyNumberFormat="1" applyFont="1" applyFill="1" applyAlignment="1">
      <alignment horizontal="center"/>
    </xf>
    <xf numFmtId="168" fontId="41" fillId="0" borderId="0" xfId="1" applyNumberFormat="1" applyFont="1" applyFill="1"/>
    <xf numFmtId="168" fontId="34" fillId="0" borderId="0" xfId="1" applyNumberFormat="1" applyFont="1" applyFill="1"/>
    <xf numFmtId="174" fontId="2" fillId="0" borderId="0" xfId="16" applyNumberFormat="1" applyFill="1"/>
    <xf numFmtId="41" fontId="42" fillId="0" borderId="0" xfId="14" applyNumberFormat="1" applyFont="1" applyFill="1" applyAlignment="1"/>
    <xf numFmtId="41" fontId="42" fillId="0" borderId="0" xfId="14" applyNumberFormat="1" applyFont="1" applyFill="1" applyBorder="1" applyAlignment="1"/>
    <xf numFmtId="168" fontId="34" fillId="0" borderId="0" xfId="2" applyNumberFormat="1" applyFont="1"/>
    <xf numFmtId="41" fontId="13" fillId="0" borderId="0" xfId="14" applyNumberFormat="1" applyFont="1" applyFill="1"/>
    <xf numFmtId="168" fontId="42" fillId="0" borderId="0" xfId="15" applyNumberFormat="1" applyFont="1" applyFill="1">
      <alignment vertical="justify"/>
    </xf>
    <xf numFmtId="174" fontId="4" fillId="0" borderId="0" xfId="14" applyNumberFormat="1" applyFont="1" applyFill="1"/>
    <xf numFmtId="41" fontId="4" fillId="0" borderId="0" xfId="14" applyNumberFormat="1" applyFont="1" applyFill="1"/>
    <xf numFmtId="167" fontId="4" fillId="0" borderId="0" xfId="14" applyNumberFormat="1" applyFont="1" applyFill="1"/>
    <xf numFmtId="171" fontId="1" fillId="0" borderId="0" xfId="14" applyNumberFormat="1" applyFill="1"/>
    <xf numFmtId="167" fontId="6" fillId="0" borderId="0" xfId="14" applyNumberFormat="1" applyFont="1" applyFill="1" applyBorder="1" applyAlignment="1"/>
    <xf numFmtId="165" fontId="7" fillId="0" borderId="0" xfId="14" applyNumberFormat="1" applyFont="1" applyFill="1"/>
    <xf numFmtId="41" fontId="34" fillId="0" borderId="0" xfId="14" applyNumberFormat="1" applyFont="1" applyFill="1"/>
    <xf numFmtId="187" fontId="1" fillId="0" borderId="0" xfId="14" applyNumberFormat="1" applyFill="1"/>
    <xf numFmtId="181" fontId="34" fillId="0" borderId="0" xfId="0" applyNumberFormat="1" applyFont="1" applyAlignment="1"/>
    <xf numFmtId="41" fontId="42" fillId="0" borderId="0" xfId="14" applyNumberFormat="1" applyFont="1" applyFill="1" applyBorder="1"/>
    <xf numFmtId="168" fontId="8" fillId="0" borderId="0" xfId="1" applyNumberFormat="1" applyFont="1" applyFill="1" applyAlignment="1">
      <alignment horizontal="right" vertical="justify"/>
    </xf>
    <xf numFmtId="168" fontId="8" fillId="0" borderId="0" xfId="15" applyNumberFormat="1" applyFont="1" applyFill="1" applyBorder="1" applyAlignment="1">
      <alignment horizontal="right" vertical="justify"/>
    </xf>
    <xf numFmtId="1" fontId="12" fillId="0" borderId="11" xfId="14" applyNumberFormat="1" applyFont="1" applyFill="1" applyBorder="1"/>
    <xf numFmtId="1" fontId="12" fillId="0" borderId="1" xfId="14" applyNumberFormat="1" applyFont="1" applyFill="1" applyBorder="1"/>
    <xf numFmtId="168" fontId="42" fillId="0" borderId="0" xfId="1" applyNumberFormat="1" applyFont="1" applyFill="1" applyAlignment="1">
      <alignment vertical="justify"/>
    </xf>
    <xf numFmtId="41" fontId="42" fillId="0" borderId="0" xfId="15" applyNumberFormat="1" applyFont="1" applyFill="1">
      <alignment vertical="justify"/>
    </xf>
    <xf numFmtId="3" fontId="6" fillId="0" borderId="0" xfId="1" applyNumberFormat="1" applyFont="1" applyFill="1" applyBorder="1"/>
    <xf numFmtId="43" fontId="49" fillId="0" borderId="0" xfId="1" applyNumberFormat="1" applyFont="1"/>
    <xf numFmtId="169" fontId="7" fillId="0" borderId="0" xfId="17" applyNumberFormat="1" applyFont="1" applyFill="1"/>
    <xf numFmtId="168" fontId="7" fillId="0" borderId="0" xfId="1" applyNumberFormat="1" applyFont="1" applyFill="1" applyBorder="1"/>
    <xf numFmtId="0" fontId="5" fillId="0" borderId="0" xfId="16" applyFont="1" applyFill="1" applyBorder="1" applyAlignment="1">
      <alignment horizontal="left"/>
    </xf>
    <xf numFmtId="0" fontId="17" fillId="0" borderId="0" xfId="16" applyFont="1" applyFill="1" applyBorder="1" applyAlignment="1">
      <alignment horizontal="left"/>
    </xf>
    <xf numFmtId="0" fontId="4" fillId="0" borderId="0" xfId="16" applyFont="1" applyFill="1" applyBorder="1" applyAlignment="1">
      <alignment horizontal="left"/>
    </xf>
    <xf numFmtId="0" fontId="6" fillId="0" borderId="8" xfId="16" applyFont="1" applyFill="1" applyBorder="1" applyAlignment="1">
      <alignment horizontal="center" vertical="center"/>
    </xf>
    <xf numFmtId="0" fontId="6" fillId="0" borderId="12" xfId="16" applyFont="1" applyFill="1" applyBorder="1" applyAlignment="1">
      <alignment horizontal="center" vertical="center"/>
    </xf>
    <xf numFmtId="0" fontId="6" fillId="0" borderId="16" xfId="16" applyFont="1" applyFill="1" applyBorder="1" applyAlignment="1">
      <alignment horizontal="center" vertical="center" wrapText="1"/>
    </xf>
    <xf numFmtId="0" fontId="6" fillId="0" borderId="17" xfId="16" applyFont="1" applyFill="1" applyBorder="1" applyAlignment="1">
      <alignment horizontal="center" vertical="center" wrapText="1"/>
    </xf>
    <xf numFmtId="0" fontId="6" fillId="0" borderId="8" xfId="16" applyFont="1" applyFill="1" applyBorder="1" applyAlignment="1">
      <alignment horizontal="center" vertical="center" wrapText="1"/>
    </xf>
    <xf numFmtId="0" fontId="6" fillId="0" borderId="1" xfId="16" applyFont="1" applyFill="1" applyBorder="1" applyAlignment="1">
      <alignment horizontal="center" vertical="center" wrapText="1"/>
    </xf>
    <xf numFmtId="0" fontId="6" fillId="0" borderId="0" xfId="16" applyFont="1" applyFill="1" applyBorder="1" applyAlignment="1">
      <alignment horizontal="left"/>
    </xf>
    <xf numFmtId="0" fontId="6" fillId="0" borderId="12" xfId="16" applyFont="1" applyFill="1" applyBorder="1" applyAlignment="1">
      <alignment horizontal="left" vertical="center"/>
    </xf>
    <xf numFmtId="0" fontId="6" fillId="0" borderId="13" xfId="16" applyFont="1" applyFill="1" applyBorder="1" applyAlignment="1">
      <alignment horizontal="left" vertical="center"/>
    </xf>
    <xf numFmtId="0" fontId="6" fillId="0" borderId="14" xfId="16" applyFont="1" applyFill="1" applyBorder="1" applyAlignment="1">
      <alignment horizontal="left" vertical="center"/>
    </xf>
    <xf numFmtId="0" fontId="6" fillId="0" borderId="15" xfId="16" applyFont="1" applyFill="1" applyBorder="1" applyAlignment="1">
      <alignment horizontal="center" vertical="center"/>
    </xf>
    <xf numFmtId="0" fontId="6" fillId="0" borderId="3" xfId="16" applyFont="1" applyFill="1" applyBorder="1" applyAlignment="1">
      <alignment horizontal="center" vertical="center"/>
    </xf>
    <xf numFmtId="3" fontId="6" fillId="0" borderId="5" xfId="15" applyNumberFormat="1" applyFont="1" applyFill="1" applyBorder="1" applyAlignment="1">
      <alignment horizontal="left"/>
    </xf>
    <xf numFmtId="3" fontId="6" fillId="0" borderId="0" xfId="15" applyNumberFormat="1" applyFont="1" applyFill="1" applyBorder="1" applyAlignment="1">
      <alignment horizontal="left"/>
    </xf>
    <xf numFmtId="0" fontId="6" fillId="0" borderId="3" xfId="14" applyFont="1" applyFill="1" applyBorder="1" applyAlignment="1">
      <alignment horizontal="center" vertical="center"/>
    </xf>
    <xf numFmtId="0" fontId="6" fillId="0" borderId="25" xfId="14" applyFont="1" applyFill="1" applyBorder="1" applyAlignment="1">
      <alignment horizontal="center" vertical="center"/>
    </xf>
    <xf numFmtId="0" fontId="6" fillId="0" borderId="12" xfId="14" applyFont="1" applyFill="1" applyBorder="1" applyAlignment="1">
      <alignment horizontal="center" vertical="center" wrapText="1"/>
    </xf>
    <xf numFmtId="0" fontId="6" fillId="0" borderId="14" xfId="14" applyFont="1" applyFill="1" applyBorder="1" applyAlignment="1">
      <alignment horizontal="center" vertical="center" wrapText="1"/>
    </xf>
    <xf numFmtId="0" fontId="6" fillId="0" borderId="0" xfId="14" applyFont="1" applyFill="1" applyBorder="1"/>
    <xf numFmtId="2" fontId="5" fillId="0" borderId="0" xfId="14" applyNumberFormat="1" applyFont="1" applyFill="1" applyBorder="1" applyAlignment="1">
      <alignment horizontal="left"/>
    </xf>
    <xf numFmtId="2" fontId="17" fillId="0" borderId="0" xfId="14" applyNumberFormat="1" applyFont="1" applyFill="1" applyBorder="1" applyAlignment="1">
      <alignment horizontal="left"/>
    </xf>
    <xf numFmtId="2" fontId="4" fillId="0" borderId="0" xfId="14" applyNumberFormat="1" applyFont="1" applyFill="1" applyBorder="1" applyAlignment="1">
      <alignment horizontal="left"/>
    </xf>
    <xf numFmtId="0" fontId="6" fillId="0" borderId="15" xfId="14" applyFont="1" applyFill="1" applyBorder="1" applyAlignment="1">
      <alignment horizontal="center" vertical="center" wrapText="1"/>
    </xf>
    <xf numFmtId="0" fontId="6" fillId="0" borderId="3" xfId="14" applyFont="1" applyFill="1" applyBorder="1" applyAlignment="1">
      <alignment horizontal="center" vertical="center" wrapText="1"/>
    </xf>
    <xf numFmtId="0" fontId="6" fillId="0" borderId="18" xfId="14" applyFont="1" applyFill="1" applyBorder="1" applyAlignment="1">
      <alignment horizontal="center" vertical="center" wrapText="1"/>
    </xf>
    <xf numFmtId="0" fontId="6" fillId="0" borderId="19" xfId="14" applyFont="1" applyFill="1" applyBorder="1" applyAlignment="1">
      <alignment horizontal="center" vertical="center" wrapText="1"/>
    </xf>
    <xf numFmtId="0" fontId="6" fillId="0" borderId="20" xfId="14" applyFont="1" applyFill="1" applyBorder="1" applyAlignment="1">
      <alignment horizontal="center" vertical="center" wrapText="1"/>
    </xf>
    <xf numFmtId="0" fontId="6" fillId="0" borderId="21" xfId="15" applyFont="1" applyFill="1" applyBorder="1" applyAlignment="1">
      <alignment horizontal="center" vertical="center" wrapText="1"/>
    </xf>
    <xf numFmtId="0" fontId="6" fillId="0" borderId="12" xfId="15" applyFont="1" applyFill="1" applyBorder="1" applyAlignment="1">
      <alignment horizontal="center" vertical="center" wrapText="1"/>
    </xf>
    <xf numFmtId="0" fontId="6" fillId="0" borderId="22" xfId="14" applyFont="1" applyFill="1" applyBorder="1" applyAlignment="1">
      <alignment horizontal="left" vertical="center"/>
    </xf>
    <xf numFmtId="0" fontId="6" fillId="0" borderId="23" xfId="14" applyFont="1" applyFill="1" applyBorder="1" applyAlignment="1">
      <alignment horizontal="left" vertical="center"/>
    </xf>
    <xf numFmtId="0" fontId="6" fillId="0" borderId="24" xfId="14" applyFont="1" applyFill="1" applyBorder="1" applyAlignment="1">
      <alignment horizontal="left" vertical="center"/>
    </xf>
    <xf numFmtId="0" fontId="5" fillId="0" borderId="0" xfId="15" applyFont="1" applyFill="1" applyBorder="1" applyAlignment="1">
      <alignment horizontal="left" wrapText="1"/>
    </xf>
    <xf numFmtId="0" fontId="17" fillId="0" borderId="0" xfId="15" applyFont="1" applyFill="1" applyBorder="1" applyAlignment="1">
      <alignment horizontal="left"/>
    </xf>
    <xf numFmtId="0" fontId="6" fillId="0" borderId="3" xfId="15" applyFont="1" applyFill="1" applyBorder="1" applyAlignment="1">
      <alignment horizontal="center" vertical="center"/>
    </xf>
    <xf numFmtId="0" fontId="6" fillId="0" borderId="2" xfId="15" applyFont="1" applyFill="1" applyBorder="1" applyAlignment="1">
      <alignment horizontal="center" vertical="center"/>
    </xf>
    <xf numFmtId="0" fontId="6" fillId="0" borderId="16" xfId="15" applyFont="1" applyFill="1" applyBorder="1" applyAlignment="1">
      <alignment horizontal="center" vertical="center" wrapText="1"/>
    </xf>
    <xf numFmtId="0" fontId="6" fillId="0" borderId="17" xfId="15" applyFont="1" applyFill="1" applyBorder="1" applyAlignment="1">
      <alignment horizontal="center" vertical="center" wrapText="1"/>
    </xf>
    <xf numFmtId="0" fontId="6" fillId="0" borderId="19" xfId="15" applyFont="1" applyFill="1" applyBorder="1" applyAlignment="1">
      <alignment horizontal="center" vertical="center" wrapText="1"/>
    </xf>
    <xf numFmtId="0" fontId="6" fillId="0" borderId="20" xfId="15" applyFont="1" applyFill="1" applyBorder="1" applyAlignment="1">
      <alignment horizontal="center" vertical="center" wrapText="1"/>
    </xf>
    <xf numFmtId="0" fontId="6" fillId="0" borderId="22" xfId="15" applyFont="1" applyFill="1" applyBorder="1" applyAlignment="1">
      <alignment horizontal="left" vertical="center"/>
    </xf>
    <xf numFmtId="0" fontId="4" fillId="0" borderId="23" xfId="9" applyFont="1" applyFill="1" applyBorder="1"/>
    <xf numFmtId="0" fontId="4" fillId="0" borderId="24" xfId="9" applyFont="1" applyFill="1" applyBorder="1"/>
    <xf numFmtId="3" fontId="6" fillId="0" borderId="5" xfId="15" applyNumberFormat="1" applyFont="1" applyFill="1" applyBorder="1" applyAlignment="1"/>
    <xf numFmtId="3" fontId="6" fillId="0" borderId="0" xfId="15" applyNumberFormat="1" applyFont="1" applyFill="1" applyBorder="1" applyAlignment="1"/>
    <xf numFmtId="0" fontId="6" fillId="0" borderId="5" xfId="15" applyFont="1" applyFill="1" applyBorder="1" applyAlignment="1"/>
    <xf numFmtId="0" fontId="6" fillId="0" borderId="0" xfId="15" applyFont="1" applyFill="1" applyBorder="1" applyAlignment="1"/>
    <xf numFmtId="0" fontId="6" fillId="0" borderId="0" xfId="15" applyFont="1" applyFill="1" applyBorder="1" applyAlignment="1">
      <alignment horizontal="left" vertical="justify"/>
    </xf>
    <xf numFmtId="0" fontId="6" fillId="0" borderId="15" xfId="15" applyFont="1" applyFill="1" applyBorder="1" applyAlignment="1">
      <alignment horizontal="center" vertical="center"/>
    </xf>
    <xf numFmtId="0" fontId="6" fillId="0" borderId="18" xfId="15" applyFont="1" applyFill="1" applyBorder="1" applyAlignment="1">
      <alignment horizontal="center" vertical="center"/>
    </xf>
    <xf numFmtId="0" fontId="6" fillId="0" borderId="15" xfId="14" applyFont="1" applyFill="1" applyBorder="1" applyAlignment="1">
      <alignment horizontal="center" vertical="center"/>
    </xf>
    <xf numFmtId="166" fontId="6" fillId="0" borderId="21" xfId="14" applyNumberFormat="1" applyFont="1" applyFill="1" applyBorder="1" applyAlignment="1">
      <alignment horizontal="center" vertical="center" wrapText="1"/>
    </xf>
    <xf numFmtId="166" fontId="6" fillId="0" borderId="26" xfId="14" applyNumberFormat="1" applyFont="1" applyFill="1" applyBorder="1" applyAlignment="1">
      <alignment horizontal="center" vertical="center" wrapText="1"/>
    </xf>
    <xf numFmtId="166" fontId="6" fillId="0" borderId="27" xfId="14" applyNumberFormat="1" applyFont="1" applyFill="1" applyBorder="1" applyAlignment="1">
      <alignment horizontal="center" vertical="center" wrapText="1"/>
    </xf>
    <xf numFmtId="0" fontId="5" fillId="0" borderId="0" xfId="14" applyFont="1" applyFill="1" applyBorder="1" applyAlignment="1">
      <alignment horizontal="left"/>
    </xf>
    <xf numFmtId="0" fontId="17" fillId="0" borderId="0" xfId="14" applyFont="1" applyFill="1" applyBorder="1" applyAlignment="1">
      <alignment horizontal="left"/>
    </xf>
    <xf numFmtId="0" fontId="6" fillId="0" borderId="8" xfId="14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0" fontId="6" fillId="0" borderId="12" xfId="14" applyFont="1" applyFill="1" applyBorder="1" applyAlignment="1">
      <alignment horizontal="left" vertical="center"/>
    </xf>
    <xf numFmtId="0" fontId="6" fillId="0" borderId="13" xfId="14" applyFont="1" applyFill="1" applyBorder="1" applyAlignment="1">
      <alignment horizontal="left" vertical="center"/>
    </xf>
    <xf numFmtId="0" fontId="6" fillId="0" borderId="14" xfId="14" applyFont="1" applyFill="1" applyBorder="1" applyAlignment="1">
      <alignment horizontal="left" vertical="center"/>
    </xf>
    <xf numFmtId="0" fontId="6" fillId="0" borderId="5" xfId="14" applyFont="1" applyFill="1" applyBorder="1" applyAlignment="1"/>
    <xf numFmtId="0" fontId="6" fillId="0" borderId="0" xfId="14" applyFont="1" applyFill="1" applyBorder="1" applyAlignment="1"/>
    <xf numFmtId="0" fontId="6" fillId="0" borderId="18" xfId="14" applyFont="1" applyFill="1" applyBorder="1" applyAlignment="1">
      <alignment horizontal="center" vertical="center"/>
    </xf>
    <xf numFmtId="0" fontId="6" fillId="0" borderId="21" xfId="14" applyFont="1" applyFill="1" applyBorder="1" applyAlignment="1">
      <alignment horizontal="center" vertical="center" wrapText="1"/>
    </xf>
    <xf numFmtId="0" fontId="5" fillId="0" borderId="5" xfId="14" applyFont="1" applyFill="1" applyBorder="1" applyAlignment="1">
      <alignment horizontal="left"/>
    </xf>
    <xf numFmtId="0" fontId="17" fillId="0" borderId="5" xfId="14" applyFont="1" applyFill="1" applyBorder="1" applyAlignment="1">
      <alignment horizontal="left"/>
    </xf>
    <xf numFmtId="0" fontId="6" fillId="0" borderId="2" xfId="14" applyFont="1" applyFill="1" applyBorder="1" applyAlignment="1">
      <alignment horizontal="center" vertical="center"/>
    </xf>
    <xf numFmtId="0" fontId="6" fillId="0" borderId="28" xfId="14" applyFont="1" applyFill="1" applyBorder="1" applyAlignment="1">
      <alignment horizontal="center" vertical="center" wrapText="1"/>
    </xf>
    <xf numFmtId="0" fontId="6" fillId="0" borderId="29" xfId="14" applyFont="1" applyFill="1" applyBorder="1" applyAlignment="1">
      <alignment horizontal="center" vertical="center" wrapText="1"/>
    </xf>
    <xf numFmtId="0" fontId="6" fillId="0" borderId="16" xfId="14" applyFont="1" applyFill="1" applyBorder="1" applyAlignment="1">
      <alignment horizontal="center" vertical="center" wrapText="1"/>
    </xf>
    <xf numFmtId="0" fontId="6" fillId="0" borderId="17" xfId="14" applyFont="1" applyFill="1" applyBorder="1" applyAlignment="1">
      <alignment horizontal="center" vertical="center" wrapText="1"/>
    </xf>
    <xf numFmtId="0" fontId="6" fillId="0" borderId="30" xfId="14" applyFont="1" applyFill="1" applyBorder="1" applyAlignment="1">
      <alignment horizontal="center" vertical="center" wrapText="1"/>
    </xf>
    <xf numFmtId="0" fontId="6" fillId="0" borderId="26" xfId="14" applyFont="1" applyFill="1" applyBorder="1" applyAlignment="1">
      <alignment horizontal="center" vertical="center" wrapText="1"/>
    </xf>
    <xf numFmtId="0" fontId="6" fillId="0" borderId="27" xfId="14" applyFont="1" applyFill="1" applyBorder="1" applyAlignment="1">
      <alignment horizontal="center" vertical="center" wrapText="1"/>
    </xf>
    <xf numFmtId="0" fontId="6" fillId="0" borderId="22" xfId="14" applyFont="1" applyFill="1" applyBorder="1" applyAlignment="1">
      <alignment horizontal="center" vertical="center"/>
    </xf>
    <xf numFmtId="0" fontId="6" fillId="0" borderId="24" xfId="14" applyFont="1" applyFill="1" applyBorder="1" applyAlignment="1">
      <alignment horizontal="center" vertical="center"/>
    </xf>
    <xf numFmtId="0" fontId="8" fillId="0" borderId="5" xfId="15" applyFont="1" applyFill="1" applyBorder="1" applyAlignment="1"/>
    <xf numFmtId="0" fontId="8" fillId="0" borderId="0" xfId="15" applyFont="1" applyFill="1" applyBorder="1" applyAlignment="1"/>
    <xf numFmtId="0" fontId="12" fillId="0" borderId="5" xfId="14" applyFont="1" applyFill="1" applyBorder="1"/>
    <xf numFmtId="0" fontId="12" fillId="0" borderId="0" xfId="14" applyFont="1" applyFill="1" applyBorder="1"/>
    <xf numFmtId="0" fontId="8" fillId="2" borderId="0" xfId="13" applyFont="1" applyFill="1" applyBorder="1" applyAlignment="1">
      <alignment horizontal="center" vertical="center"/>
    </xf>
    <xf numFmtId="0" fontId="4" fillId="0" borderId="0" xfId="14" applyFont="1" applyFill="1" applyBorder="1" applyAlignment="1">
      <alignment horizontal="left"/>
    </xf>
    <xf numFmtId="0" fontId="0" fillId="0" borderId="24" xfId="0" applyBorder="1"/>
    <xf numFmtId="0" fontId="0" fillId="0" borderId="27" xfId="0" applyBorder="1"/>
    <xf numFmtId="0" fontId="0" fillId="0" borderId="3" xfId="0" applyBorder="1"/>
    <xf numFmtId="0" fontId="0" fillId="0" borderId="2" xfId="0" applyBorder="1"/>
    <xf numFmtId="0" fontId="0" fillId="0" borderId="17" xfId="0" applyBorder="1"/>
    <xf numFmtId="0" fontId="6" fillId="0" borderId="5" xfId="13" applyFont="1" applyFill="1" applyBorder="1" applyAlignment="1">
      <alignment wrapText="1"/>
    </xf>
    <xf numFmtId="0" fontId="0" fillId="0" borderId="0" xfId="0"/>
    <xf numFmtId="49" fontId="6" fillId="0" borderId="0" xfId="13" applyNumberFormat="1" applyFont="1" applyFill="1" applyBorder="1" applyAlignment="1"/>
    <xf numFmtId="49" fontId="6" fillId="0" borderId="5" xfId="14" applyNumberFormat="1" applyFont="1" applyFill="1" applyBorder="1"/>
    <xf numFmtId="0" fontId="0" fillId="0" borderId="7" xfId="0" applyBorder="1"/>
    <xf numFmtId="0" fontId="8" fillId="2" borderId="0" xfId="7" applyFont="1" applyFill="1" applyAlignment="1">
      <alignment horizontal="center" vertical="center"/>
    </xf>
    <xf numFmtId="49" fontId="6" fillId="0" borderId="0" xfId="14" applyNumberFormat="1" applyFont="1" applyFill="1" applyBorder="1"/>
    <xf numFmtId="0" fontId="6" fillId="0" borderId="5" xfId="14" applyFont="1" applyFill="1" applyBorder="1"/>
    <xf numFmtId="0" fontId="4" fillId="0" borderId="5" xfId="14" applyFont="1" applyFill="1" applyBorder="1" applyAlignment="1">
      <alignment horizontal="left"/>
    </xf>
    <xf numFmtId="0" fontId="6" fillId="0" borderId="2" xfId="14" applyFont="1" applyFill="1" applyBorder="1" applyAlignment="1">
      <alignment horizontal="center" vertical="center" wrapText="1"/>
    </xf>
  </cellXfs>
  <cellStyles count="19">
    <cellStyle name="Comma" xfId="1" builtinId="3"/>
    <cellStyle name="Comma 2" xfId="2"/>
    <cellStyle name="Comma 3" xfId="3"/>
    <cellStyle name="Normal" xfId="0" builtinId="0"/>
    <cellStyle name="Normal 2" xfId="4"/>
    <cellStyle name="Normal 3" xfId="5"/>
    <cellStyle name="Normal 4" xfId="6"/>
    <cellStyle name="Normal_Table 1.01_25 Nov" xfId="7"/>
    <cellStyle name="Normal_Table 1_2004" xfId="8"/>
    <cellStyle name="Normal_Table 3_2004" xfId="9"/>
    <cellStyle name="Normal_Table 4_2004" xfId="10"/>
    <cellStyle name="Normal_Table 5_2004" xfId="11"/>
    <cellStyle name="Normal_Table 8_2004" xfId="12"/>
    <cellStyle name="Normal_Table1_8_1998" xfId="13"/>
    <cellStyle name="Normal_Table1_8_1999" xfId="14"/>
    <cellStyle name="Normal_Table1_8_1999_Table 3_2004" xfId="15"/>
    <cellStyle name="Normal_temp_table_paster" xfId="16"/>
    <cellStyle name="Percent" xfId="17" builtinId="5"/>
    <cellStyle name="Percent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tabSelected="1" zoomScaleNormal="100" workbookViewId="0"/>
  </sheetViews>
  <sheetFormatPr defaultColWidth="8" defaultRowHeight="12.75"/>
  <cols>
    <col min="1" max="1" width="35.140625" style="151" customWidth="1"/>
    <col min="2" max="4" width="10.42578125" style="151" bestFit="1" customWidth="1"/>
    <col min="5" max="5" width="11.7109375" style="151" customWidth="1"/>
    <col min="6" max="6" width="10.42578125" style="151" bestFit="1" customWidth="1"/>
    <col min="7" max="7" width="16.42578125" style="151" customWidth="1"/>
    <col min="8" max="14" width="10.42578125" style="151" bestFit="1" customWidth="1"/>
    <col min="15" max="15" width="1.7109375" style="151" customWidth="1"/>
    <col min="16" max="16384" width="8" style="151"/>
  </cols>
  <sheetData>
    <row r="1" spans="1:19" s="1" customFormat="1">
      <c r="A1" s="247" t="s">
        <v>38</v>
      </c>
      <c r="B1" s="132"/>
      <c r="C1" s="132"/>
      <c r="D1" s="132"/>
      <c r="E1" s="132"/>
      <c r="F1" s="13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33" customFormat="1" ht="15" customHeight="1">
      <c r="A2" s="335" t="s">
        <v>176</v>
      </c>
      <c r="B2" s="335"/>
      <c r="C2" s="335"/>
      <c r="D2" s="335"/>
      <c r="E2" s="335"/>
      <c r="F2" s="335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s="133" customFormat="1" ht="16.5" customHeight="1">
      <c r="A3" s="336" t="s">
        <v>154</v>
      </c>
      <c r="B3" s="336"/>
      <c r="C3" s="336"/>
      <c r="D3" s="336"/>
      <c r="E3" s="336"/>
      <c r="F3" s="336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</row>
    <row r="4" spans="1:19" s="1" customFormat="1" ht="15" customHeight="1">
      <c r="A4" s="337" t="s">
        <v>202</v>
      </c>
      <c r="B4" s="337"/>
      <c r="C4" s="337"/>
      <c r="D4" s="337"/>
      <c r="E4" s="337"/>
      <c r="F4" s="33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s="133" customFormat="1" ht="9" customHeight="1">
      <c r="A5" s="132"/>
      <c r="B5" s="132"/>
      <c r="C5" s="132"/>
      <c r="D5" s="132"/>
      <c r="E5" s="132"/>
      <c r="F5" s="132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</row>
    <row r="6" spans="1:19" s="135" customFormat="1" ht="12.75" customHeight="1">
      <c r="A6" s="345" t="s">
        <v>0</v>
      </c>
      <c r="B6" s="338" t="s">
        <v>1</v>
      </c>
      <c r="C6" s="338"/>
      <c r="D6" s="339"/>
      <c r="E6" s="340" t="s">
        <v>2</v>
      </c>
      <c r="F6" s="342" t="s">
        <v>3</v>
      </c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</row>
    <row r="7" spans="1:19" s="135" customFormat="1" ht="36" customHeight="1">
      <c r="A7" s="346"/>
      <c r="B7" s="137" t="s">
        <v>4</v>
      </c>
      <c r="C7" s="138" t="s">
        <v>5</v>
      </c>
      <c r="D7" s="138" t="s">
        <v>6</v>
      </c>
      <c r="E7" s="341"/>
      <c r="F7" s="343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</row>
    <row r="8" spans="1:19" s="139" customFormat="1" ht="12.75" customHeight="1">
      <c r="A8" s="347"/>
      <c r="B8" s="348" t="s">
        <v>7</v>
      </c>
      <c r="C8" s="349"/>
      <c r="D8" s="349"/>
      <c r="E8" s="349"/>
      <c r="F8" s="349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</row>
    <row r="9" spans="1:19" s="139" customFormat="1" ht="9" customHeight="1">
      <c r="A9" s="141"/>
      <c r="B9" s="142"/>
      <c r="C9" s="142"/>
      <c r="D9" s="142"/>
      <c r="E9" s="142"/>
      <c r="F9" s="142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</row>
    <row r="10" spans="1:19" s="139" customFormat="1" ht="12.75" customHeight="1">
      <c r="A10" s="143" t="s">
        <v>8</v>
      </c>
      <c r="B10" s="144"/>
      <c r="C10" s="144"/>
      <c r="D10" s="144"/>
      <c r="E10" s="144"/>
      <c r="F10" s="144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</row>
    <row r="11" spans="1:19" s="139" customFormat="1" ht="12.75" customHeight="1">
      <c r="A11" s="32" t="s">
        <v>9</v>
      </c>
      <c r="B11" s="3">
        <v>192.64535051999999</v>
      </c>
      <c r="C11" s="3">
        <v>103.33831597</v>
      </c>
      <c r="D11" s="3">
        <v>663.91192754999997</v>
      </c>
      <c r="E11" s="3">
        <v>1040.2737778000001</v>
      </c>
      <c r="F11" s="3">
        <v>2000.1693718000001</v>
      </c>
      <c r="G11" s="207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</row>
    <row r="12" spans="1:19" s="139" customFormat="1" ht="12.75" customHeight="1">
      <c r="A12" s="32" t="s">
        <v>10</v>
      </c>
      <c r="B12" s="3">
        <v>84.777220876000001</v>
      </c>
      <c r="C12" s="3">
        <v>23.909866961999999</v>
      </c>
      <c r="D12" s="3">
        <v>956.16476754999997</v>
      </c>
      <c r="E12" s="3">
        <v>1559.1008889</v>
      </c>
      <c r="F12" s="3">
        <v>2623.9527442999997</v>
      </c>
      <c r="G12" s="207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</row>
    <row r="13" spans="1:19" s="139" customFormat="1" ht="12.75" customHeight="1">
      <c r="A13" s="32" t="s">
        <v>139</v>
      </c>
      <c r="B13" s="3">
        <v>113.6557725309888</v>
      </c>
      <c r="C13" s="3">
        <v>45.686353189339997</v>
      </c>
      <c r="D13" s="3">
        <v>181.02328284800001</v>
      </c>
      <c r="E13" s="3">
        <v>367.49454164000002</v>
      </c>
      <c r="F13" s="3">
        <v>707.85995020600001</v>
      </c>
      <c r="G13" s="208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</row>
    <row r="14" spans="1:19" s="139" customFormat="1" ht="12.75" customHeight="1">
      <c r="A14" s="32" t="s">
        <v>11</v>
      </c>
      <c r="B14" s="3">
        <v>877.58490711000002</v>
      </c>
      <c r="C14" s="3">
        <v>335.33101650000003</v>
      </c>
      <c r="D14" s="3">
        <v>759.75241566000011</v>
      </c>
      <c r="E14" s="3">
        <v>1961.3657916000002</v>
      </c>
      <c r="F14" s="3">
        <v>3934.0341307999997</v>
      </c>
      <c r="G14" s="209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</row>
    <row r="15" spans="1:19" s="139" customFormat="1" ht="12.75" customHeight="1">
      <c r="A15" s="32" t="s">
        <v>12</v>
      </c>
      <c r="B15" s="3">
        <v>135.85844735999999</v>
      </c>
      <c r="C15" s="3">
        <v>93.166102025000001</v>
      </c>
      <c r="D15" s="3">
        <v>330.80364481999999</v>
      </c>
      <c r="E15" s="3">
        <v>382.56994430999998</v>
      </c>
      <c r="F15" s="3">
        <v>942.39813852000009</v>
      </c>
      <c r="G15" s="209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</row>
    <row r="16" spans="1:19" s="139" customFormat="1" ht="12.75" customHeight="1">
      <c r="A16" s="32" t="s">
        <v>13</v>
      </c>
      <c r="B16" s="3">
        <v>76.878300447000001</v>
      </c>
      <c r="C16" s="3">
        <v>14.34358437</v>
      </c>
      <c r="D16" s="3">
        <v>54.343000000000004</v>
      </c>
      <c r="E16" s="3">
        <v>364.45940357000001</v>
      </c>
      <c r="F16" s="3">
        <v>510.02428837999997</v>
      </c>
      <c r="G16" s="209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</row>
    <row r="17" spans="1:19" s="139" customFormat="1" ht="12.75" customHeight="1">
      <c r="A17" s="32" t="s">
        <v>14</v>
      </c>
      <c r="B17" s="3">
        <v>0</v>
      </c>
      <c r="C17" s="3">
        <v>0</v>
      </c>
      <c r="D17" s="3">
        <v>404.06700000000001</v>
      </c>
      <c r="E17" s="3">
        <v>0</v>
      </c>
      <c r="F17" s="3">
        <v>404.06700000000001</v>
      </c>
      <c r="G17" s="209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</row>
    <row r="18" spans="1:19" s="139" customFormat="1" ht="12.75" customHeight="1">
      <c r="A18" s="32" t="s">
        <v>140</v>
      </c>
      <c r="B18" s="3"/>
      <c r="C18" s="3"/>
      <c r="D18" s="3"/>
      <c r="E18" s="3"/>
      <c r="F18" s="3"/>
      <c r="G18" s="209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</row>
    <row r="19" spans="1:19" s="139" customFormat="1" ht="12.75" customHeight="1">
      <c r="A19" s="32" t="s">
        <v>15</v>
      </c>
      <c r="B19" s="3">
        <v>0</v>
      </c>
      <c r="C19" s="3">
        <v>0</v>
      </c>
      <c r="D19" s="3">
        <v>48.468035199999996</v>
      </c>
      <c r="E19" s="3">
        <v>91.555555557000005</v>
      </c>
      <c r="F19" s="3">
        <v>140.02359075999999</v>
      </c>
      <c r="G19" s="209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</row>
    <row r="20" spans="1:19" s="139" customFormat="1" ht="12.75" customHeight="1">
      <c r="A20" s="32" t="s">
        <v>16</v>
      </c>
      <c r="B20" s="3">
        <v>0.23415647579000001</v>
      </c>
      <c r="C20" s="3">
        <v>8.4158896807000005E-2</v>
      </c>
      <c r="D20" s="3">
        <v>219.88124711</v>
      </c>
      <c r="E20" s="3">
        <v>146.22329912000001</v>
      </c>
      <c r="F20" s="3">
        <v>366.42286161000004</v>
      </c>
      <c r="G20" s="209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</row>
    <row r="21" spans="1:19" s="139" customFormat="1" ht="9" customHeight="1">
      <c r="A21" s="32"/>
      <c r="B21" s="3"/>
      <c r="C21" s="3"/>
      <c r="D21" s="3"/>
      <c r="E21" s="3"/>
      <c r="F21" s="3"/>
      <c r="G21" s="209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</row>
    <row r="22" spans="1:19" s="139" customFormat="1" ht="12.75" customHeight="1">
      <c r="A22" s="145" t="s">
        <v>17</v>
      </c>
      <c r="B22" s="5">
        <v>1481.6341553</v>
      </c>
      <c r="C22" s="5">
        <v>615.8593979100001</v>
      </c>
      <c r="D22" s="5">
        <v>3618.4153206999999</v>
      </c>
      <c r="E22" s="5">
        <v>5913.0432025</v>
      </c>
      <c r="F22" s="5">
        <v>11628.952076</v>
      </c>
      <c r="G22" s="210"/>
      <c r="H22" s="194"/>
      <c r="I22" s="194"/>
      <c r="J22" s="194"/>
      <c r="K22" s="140"/>
      <c r="L22" s="140"/>
      <c r="M22" s="140"/>
      <c r="N22" s="140"/>
      <c r="O22" s="140"/>
      <c r="P22" s="140"/>
      <c r="Q22" s="140"/>
      <c r="R22" s="140"/>
      <c r="S22" s="140"/>
    </row>
    <row r="23" spans="1:19" s="139" customFormat="1" ht="12" customHeight="1">
      <c r="A23" s="32"/>
      <c r="B23" s="205"/>
      <c r="C23" s="205"/>
      <c r="D23" s="205"/>
      <c r="E23" s="205"/>
      <c r="F23" s="205"/>
      <c r="G23" s="209"/>
      <c r="H23" s="147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</row>
    <row r="24" spans="1:19" s="139" customFormat="1" ht="12.75" customHeight="1">
      <c r="A24" s="145" t="s">
        <v>18</v>
      </c>
      <c r="B24" s="3"/>
      <c r="C24" s="3"/>
      <c r="D24" s="3"/>
      <c r="E24" s="3"/>
      <c r="F24" s="3"/>
      <c r="G24" s="209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</row>
    <row r="25" spans="1:19" s="139" customFormat="1" ht="12.75" customHeight="1">
      <c r="A25" s="32" t="s">
        <v>19</v>
      </c>
      <c r="B25" s="3">
        <v>0</v>
      </c>
      <c r="C25" s="3">
        <v>0</v>
      </c>
      <c r="D25" s="3">
        <v>117.74569701</v>
      </c>
      <c r="E25" s="3">
        <v>161.81455556</v>
      </c>
      <c r="F25" s="3">
        <v>279.56025255999998</v>
      </c>
      <c r="G25" s="209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</row>
    <row r="26" spans="1:19" s="139" customFormat="1" ht="12.75" customHeight="1">
      <c r="A26" s="32" t="s">
        <v>20</v>
      </c>
      <c r="B26" s="3">
        <v>0</v>
      </c>
      <c r="C26" s="3">
        <v>0</v>
      </c>
      <c r="D26" s="3">
        <v>289.21477091000003</v>
      </c>
      <c r="E26" s="3">
        <v>274.57600000000002</v>
      </c>
      <c r="F26" s="3">
        <v>563.79077092</v>
      </c>
      <c r="G26" s="209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</row>
    <row r="27" spans="1:19" s="139" customFormat="1" ht="12.75" customHeight="1">
      <c r="A27" s="32" t="s">
        <v>141</v>
      </c>
      <c r="B27" s="4"/>
      <c r="C27" s="4"/>
      <c r="D27" s="4"/>
      <c r="E27" s="4"/>
      <c r="F27" s="4"/>
      <c r="G27" s="209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</row>
    <row r="28" spans="1:19" s="139" customFormat="1" ht="12.75" customHeight="1">
      <c r="A28" s="32" t="s">
        <v>21</v>
      </c>
      <c r="B28" s="3">
        <v>0</v>
      </c>
      <c r="C28" s="3">
        <v>0</v>
      </c>
      <c r="D28" s="3">
        <v>1501.7974055000002</v>
      </c>
      <c r="E28" s="3">
        <v>632.15944444999991</v>
      </c>
      <c r="F28" s="3">
        <v>2133.9568498999997</v>
      </c>
      <c r="G28" s="209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</row>
    <row r="29" spans="1:19" s="139" customFormat="1" ht="12.75" customHeight="1">
      <c r="A29" s="32" t="s">
        <v>22</v>
      </c>
      <c r="B29" s="3"/>
      <c r="C29" s="3"/>
      <c r="D29" s="3"/>
      <c r="E29" s="3"/>
      <c r="F29" s="3"/>
      <c r="G29" s="209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</row>
    <row r="30" spans="1:19" s="139" customFormat="1" ht="12.75" customHeight="1">
      <c r="A30" s="32" t="s">
        <v>23</v>
      </c>
      <c r="B30" s="3">
        <v>360.49534025000003</v>
      </c>
      <c r="C30" s="3">
        <v>5.7637273845000001</v>
      </c>
      <c r="D30" s="3">
        <v>1615.2241698</v>
      </c>
      <c r="E30" s="3">
        <v>545.47155555999996</v>
      </c>
      <c r="F30" s="3">
        <v>2526.9547929999999</v>
      </c>
      <c r="G30" s="209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</row>
    <row r="31" spans="1:19" s="139" customFormat="1" ht="12.75" customHeight="1">
      <c r="A31" s="32" t="s">
        <v>24</v>
      </c>
      <c r="B31" s="3">
        <v>0</v>
      </c>
      <c r="C31" s="3">
        <v>0</v>
      </c>
      <c r="D31" s="3">
        <v>87.681432126999994</v>
      </c>
      <c r="E31" s="3">
        <v>77.72</v>
      </c>
      <c r="F31" s="3">
        <v>165.40143212999999</v>
      </c>
      <c r="G31" s="209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</row>
    <row r="32" spans="1:19" s="139" customFormat="1" ht="12.75" customHeight="1">
      <c r="A32" s="32" t="s">
        <v>25</v>
      </c>
      <c r="B32" s="3">
        <v>0</v>
      </c>
      <c r="C32" s="3">
        <v>0</v>
      </c>
      <c r="D32" s="3">
        <v>570.59406128000001</v>
      </c>
      <c r="E32" s="3">
        <v>127.45155555999999</v>
      </c>
      <c r="F32" s="3">
        <v>698.04561683999998</v>
      </c>
      <c r="G32" s="209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  <row r="33" spans="1:19" s="139" customFormat="1" ht="12.75" customHeight="1">
      <c r="A33" s="32" t="s">
        <v>26</v>
      </c>
      <c r="B33" s="3">
        <v>0</v>
      </c>
      <c r="C33" s="3">
        <v>0</v>
      </c>
      <c r="D33" s="3">
        <v>353.63028334000001</v>
      </c>
      <c r="E33" s="3">
        <v>546.32083334000004</v>
      </c>
      <c r="F33" s="3">
        <v>899.95111667999993</v>
      </c>
      <c r="G33" s="209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</row>
    <row r="34" spans="1:19" s="139" customFormat="1" ht="12.75" customHeight="1">
      <c r="A34" s="32" t="s">
        <v>27</v>
      </c>
      <c r="B34" s="3">
        <v>8.2023752285999993</v>
      </c>
      <c r="C34" s="3">
        <v>2.1930527711000001</v>
      </c>
      <c r="D34" s="3">
        <v>3.4542683261000002</v>
      </c>
      <c r="E34" s="3">
        <v>6.3019999999999996</v>
      </c>
      <c r="F34" s="3">
        <v>20.151696326</v>
      </c>
      <c r="G34" s="209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</row>
    <row r="35" spans="1:19" s="139" customFormat="1" ht="12.75" customHeight="1">
      <c r="A35" s="32" t="s">
        <v>118</v>
      </c>
      <c r="B35" s="3">
        <v>28.704899488999999</v>
      </c>
      <c r="C35" s="3">
        <v>1.9497037631999998</v>
      </c>
      <c r="D35" s="3">
        <v>45.589951110000001</v>
      </c>
      <c r="E35" s="3">
        <v>8.0809999999999995</v>
      </c>
      <c r="F35" s="3">
        <v>84.325554361999991</v>
      </c>
      <c r="G35" s="209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</row>
    <row r="36" spans="1:19" s="139" customFormat="1" ht="12.75" customHeight="1">
      <c r="A36" s="32" t="s">
        <v>28</v>
      </c>
      <c r="B36" s="3">
        <v>0</v>
      </c>
      <c r="C36" s="3">
        <v>0</v>
      </c>
      <c r="D36" s="3">
        <v>148.02015607999999</v>
      </c>
      <c r="E36" s="3">
        <v>11.962663595</v>
      </c>
      <c r="F36" s="3">
        <v>159.98281967999998</v>
      </c>
      <c r="G36" s="209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</row>
    <row r="37" spans="1:19" s="139" customFormat="1" ht="12.75" customHeight="1">
      <c r="A37" s="32" t="s">
        <v>29</v>
      </c>
      <c r="B37" s="3">
        <v>0</v>
      </c>
      <c r="C37" s="3">
        <v>0</v>
      </c>
      <c r="D37" s="3">
        <v>69.688621570999999</v>
      </c>
      <c r="E37" s="3">
        <v>60.502000000000002</v>
      </c>
      <c r="F37" s="3">
        <v>130.19062156999999</v>
      </c>
      <c r="G37" s="209"/>
      <c r="H37" s="148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</row>
    <row r="38" spans="1:19" s="139" customFormat="1" ht="12.75" customHeight="1">
      <c r="A38" s="6" t="s">
        <v>30</v>
      </c>
      <c r="B38" s="3">
        <v>0</v>
      </c>
      <c r="C38" s="3">
        <v>0</v>
      </c>
      <c r="D38" s="3">
        <v>34.205086883000007</v>
      </c>
      <c r="E38" s="3">
        <v>388.77644444999999</v>
      </c>
      <c r="F38" s="3">
        <v>422.98153133000005</v>
      </c>
      <c r="G38" s="209"/>
      <c r="H38" s="148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</row>
    <row r="39" spans="1:19" s="139" customFormat="1" ht="12.75" customHeight="1">
      <c r="A39" s="32" t="s">
        <v>31</v>
      </c>
      <c r="B39" s="3">
        <v>58.654193001000003</v>
      </c>
      <c r="C39" s="3">
        <v>2.0753181297000003</v>
      </c>
      <c r="D39" s="3">
        <v>138.04687002</v>
      </c>
      <c r="E39" s="3">
        <v>329.17127075999997</v>
      </c>
      <c r="F39" s="3">
        <v>527.94765190999999</v>
      </c>
      <c r="G39" s="209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</row>
    <row r="40" spans="1:19" s="139" customFormat="1" ht="12.75" customHeight="1">
      <c r="A40" s="32" t="s">
        <v>32</v>
      </c>
      <c r="B40" s="3">
        <v>0</v>
      </c>
      <c r="C40" s="3">
        <v>0</v>
      </c>
      <c r="D40" s="3">
        <v>19.876560963999999</v>
      </c>
      <c r="E40" s="3">
        <v>17.279111110999999</v>
      </c>
      <c r="F40" s="3">
        <v>37.155672075000005</v>
      </c>
      <c r="G40" s="209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</row>
    <row r="41" spans="1:19" s="139" customFormat="1" ht="9" customHeight="1">
      <c r="A41" s="32"/>
      <c r="B41" s="3"/>
      <c r="C41" s="3"/>
      <c r="D41" s="3"/>
      <c r="E41" s="3"/>
      <c r="F41" s="3"/>
      <c r="G41" s="209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</row>
    <row r="42" spans="1:19" s="139" customFormat="1" ht="12.75" customHeight="1">
      <c r="A42" s="145" t="s">
        <v>33</v>
      </c>
      <c r="B42" s="5">
        <v>456.05680797000002</v>
      </c>
      <c r="C42" s="5">
        <v>11.981802047999999</v>
      </c>
      <c r="D42" s="5">
        <v>4994.7693349000001</v>
      </c>
      <c r="E42" s="5">
        <v>3187.5884344000001</v>
      </c>
      <c r="F42" s="5">
        <v>8650.3963793000003</v>
      </c>
      <c r="G42" s="210"/>
      <c r="H42" s="146"/>
      <c r="I42" s="146"/>
      <c r="J42" s="146"/>
      <c r="K42" s="140"/>
      <c r="L42" s="140"/>
      <c r="M42" s="140"/>
      <c r="N42" s="140"/>
      <c r="O42" s="140"/>
      <c r="P42" s="140"/>
      <c r="Q42" s="140"/>
      <c r="R42" s="140"/>
      <c r="S42" s="140"/>
    </row>
    <row r="43" spans="1:19" s="139" customFormat="1" ht="9" customHeight="1">
      <c r="A43" s="32"/>
      <c r="B43" s="7"/>
      <c r="C43" s="7"/>
      <c r="D43" s="7"/>
      <c r="E43" s="7"/>
      <c r="F43" s="7"/>
      <c r="G43" s="209"/>
      <c r="H43" s="147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</row>
    <row r="44" spans="1:19" s="139" customFormat="1" ht="12.75" customHeight="1">
      <c r="A44" s="145" t="s">
        <v>34</v>
      </c>
      <c r="B44" s="3"/>
      <c r="C44" s="3"/>
      <c r="D44" s="3"/>
      <c r="E44" s="3"/>
      <c r="F44" s="3"/>
      <c r="G44" s="211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</row>
    <row r="45" spans="1:19" s="139" customFormat="1" ht="12.75" customHeight="1">
      <c r="A45" s="145" t="s">
        <v>35</v>
      </c>
      <c r="B45" s="8">
        <f>B22+B42</f>
        <v>1937.6909632699999</v>
      </c>
      <c r="C45" s="8">
        <f>C22+C42</f>
        <v>627.84119995800006</v>
      </c>
      <c r="D45" s="8">
        <f>D22+D42</f>
        <v>8613.1846556</v>
      </c>
      <c r="E45" s="8">
        <f>E22+E42</f>
        <v>9100.6316368999996</v>
      </c>
      <c r="F45" s="8">
        <f>F22+F42</f>
        <v>20279.348455300002</v>
      </c>
      <c r="G45" s="211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</row>
    <row r="46" spans="1:19" s="139" customFormat="1" ht="9" customHeight="1">
      <c r="A46" s="32"/>
      <c r="B46" s="7"/>
      <c r="C46" s="7"/>
      <c r="D46" s="7"/>
      <c r="E46" s="7"/>
      <c r="F46" s="7"/>
      <c r="G46" s="211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</row>
    <row r="47" spans="1:19" s="139" customFormat="1" ht="12.75" customHeight="1">
      <c r="A47" s="32" t="s">
        <v>36</v>
      </c>
      <c r="B47" s="9">
        <v>2.1764776284999998</v>
      </c>
      <c r="C47" s="9">
        <v>0.4830439883</v>
      </c>
      <c r="D47" s="9">
        <v>945.41116980000004</v>
      </c>
      <c r="E47" s="9">
        <v>661.47721197999999</v>
      </c>
      <c r="F47" s="9">
        <v>1609.5479034</v>
      </c>
      <c r="G47" s="209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</row>
    <row r="48" spans="1:19" s="139" customFormat="1" ht="9" customHeight="1">
      <c r="A48" s="32"/>
      <c r="B48" s="9"/>
      <c r="C48" s="9"/>
      <c r="D48" s="9"/>
      <c r="E48" s="9"/>
      <c r="F48" s="9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</row>
    <row r="49" spans="1:19" s="139" customFormat="1" ht="12.75" customHeight="1">
      <c r="A49" s="149" t="s">
        <v>37</v>
      </c>
      <c r="B49" s="10">
        <f>B45+B47</f>
        <v>1939.8674408984998</v>
      </c>
      <c r="C49" s="10">
        <f>C45</f>
        <v>627.84119995800006</v>
      </c>
      <c r="D49" s="10">
        <f>D45+D47</f>
        <v>9558.5958253999997</v>
      </c>
      <c r="E49" s="10">
        <f>E45+E47</f>
        <v>9762.1088488799996</v>
      </c>
      <c r="F49" s="10">
        <f>F45+F47</f>
        <v>21888.896358700003</v>
      </c>
      <c r="G49" s="21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</row>
    <row r="50" spans="1:19" s="139" customFormat="1" ht="12.75" customHeight="1">
      <c r="A50" s="150"/>
      <c r="B50" s="150"/>
      <c r="C50" s="150"/>
      <c r="D50" s="150"/>
      <c r="E50" s="150"/>
      <c r="F50" s="150"/>
      <c r="G50" s="147"/>
    </row>
    <row r="51" spans="1:19" s="139" customFormat="1" ht="12.75" customHeight="1">
      <c r="A51" s="344" t="s">
        <v>150</v>
      </c>
      <c r="B51" s="344"/>
      <c r="C51" s="344"/>
      <c r="D51" s="344"/>
      <c r="E51" s="344"/>
      <c r="F51" s="344"/>
      <c r="G51" s="140"/>
    </row>
    <row r="52" spans="1:19" s="139" customFormat="1" ht="12.75" customHeight="1">
      <c r="A52" s="344" t="s">
        <v>151</v>
      </c>
      <c r="B52" s="344"/>
      <c r="C52" s="344"/>
      <c r="D52" s="344"/>
      <c r="E52" s="344"/>
      <c r="F52" s="344"/>
      <c r="G52" s="140"/>
    </row>
    <row r="53" spans="1:19" s="139" customFormat="1" ht="12.75" customHeight="1">
      <c r="A53" s="350" t="s">
        <v>155</v>
      </c>
      <c r="B53" s="351"/>
      <c r="C53" s="351"/>
      <c r="D53" s="351"/>
      <c r="E53" s="351"/>
      <c r="F53" s="351"/>
      <c r="G53" s="72"/>
      <c r="H53" s="72"/>
      <c r="I53" s="72"/>
      <c r="J53" s="72"/>
    </row>
    <row r="54" spans="1:19" s="139" customFormat="1" ht="12.75" customHeight="1">
      <c r="A54" s="193"/>
      <c r="B54" s="193"/>
      <c r="C54" s="193"/>
      <c r="D54" s="193"/>
      <c r="E54" s="193"/>
      <c r="F54" s="193"/>
      <c r="G54" s="140"/>
    </row>
    <row r="55" spans="1:19">
      <c r="A55" s="32" t="s">
        <v>177</v>
      </c>
      <c r="B55" s="32"/>
      <c r="C55" s="32"/>
      <c r="D55" s="32"/>
      <c r="E55" s="32"/>
      <c r="F55" s="32"/>
      <c r="G55" s="139"/>
    </row>
    <row r="56" spans="1:19">
      <c r="B56" s="309"/>
      <c r="C56" s="309"/>
      <c r="D56" s="309"/>
      <c r="E56" s="309"/>
      <c r="F56" s="309"/>
      <c r="G56" s="139"/>
    </row>
  </sheetData>
  <mergeCells count="11">
    <mergeCell ref="A51:F51"/>
    <mergeCell ref="A52:F52"/>
    <mergeCell ref="A6:A8"/>
    <mergeCell ref="B8:F8"/>
    <mergeCell ref="A53:F53"/>
    <mergeCell ref="A2:F2"/>
    <mergeCell ref="A3:F3"/>
    <mergeCell ref="A4:F4"/>
    <mergeCell ref="B6:D6"/>
    <mergeCell ref="E6:E7"/>
    <mergeCell ref="F6:F7"/>
  </mergeCells>
  <phoneticPr fontId="3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4</oddHeader>
  </headerFooter>
  <ignoredErrors>
    <ignoredError sqref="B45 C18:F18 C21:F21 C23:F24 C27:F27 C29:F29 C41:F41 C43:F45" unlockedFormula="1"/>
    <ignoredError sqref="C48:C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Normal="100" workbookViewId="0"/>
  </sheetViews>
  <sheetFormatPr defaultRowHeight="12.75"/>
  <cols>
    <col min="1" max="1" width="23.5703125" style="61" customWidth="1"/>
    <col min="2" max="2" width="6.85546875" style="61" customWidth="1"/>
    <col min="3" max="3" width="7.42578125" style="61" customWidth="1"/>
    <col min="4" max="4" width="8.140625" style="61" customWidth="1"/>
    <col min="5" max="5" width="7" style="61" customWidth="1"/>
    <col min="6" max="6" width="8" style="61" customWidth="1"/>
    <col min="7" max="7" width="6.7109375" style="61" customWidth="1"/>
    <col min="8" max="8" width="7.85546875" style="61" customWidth="1"/>
    <col min="9" max="9" width="6.28515625" style="61" customWidth="1"/>
    <col min="10" max="10" width="7.5703125" style="61" customWidth="1"/>
    <col min="11" max="11" width="7.28515625" style="61" customWidth="1"/>
    <col min="12" max="12" width="7.140625" style="61" customWidth="1"/>
    <col min="13" max="13" width="10.7109375" style="61" customWidth="1"/>
    <col min="14" max="16" width="9.140625" style="61"/>
    <col min="17" max="17" width="6.140625" style="61" customWidth="1"/>
    <col min="18" max="20" width="9.140625" style="61"/>
    <col min="21" max="21" width="12.140625" style="61" customWidth="1"/>
    <col min="22" max="16384" width="9.140625" style="61"/>
  </cols>
  <sheetData>
    <row r="1" spans="1:26" s="11" customFormat="1">
      <c r="A1" s="248" t="s">
        <v>51</v>
      </c>
    </row>
    <row r="2" spans="1:26" s="217" customFormat="1" ht="15" customHeight="1">
      <c r="A2" s="357" t="s">
        <v>178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26" s="217" customFormat="1" ht="15" customHeight="1">
      <c r="A3" s="358" t="s">
        <v>156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</row>
    <row r="4" spans="1:26" s="217" customFormat="1" ht="15" customHeight="1">
      <c r="A4" s="359" t="s">
        <v>202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</row>
    <row r="5" spans="1:26" s="16" customFormat="1" ht="8.1" customHeight="1"/>
    <row r="6" spans="1:26" s="47" customFormat="1" ht="45" customHeight="1">
      <c r="A6" s="367"/>
      <c r="B6" s="352" t="s">
        <v>39</v>
      </c>
      <c r="C6" s="352"/>
      <c r="D6" s="352"/>
      <c r="E6" s="352"/>
      <c r="F6" s="352"/>
      <c r="G6" s="352"/>
      <c r="H6" s="353"/>
      <c r="I6" s="365" t="s">
        <v>135</v>
      </c>
      <c r="J6" s="366"/>
      <c r="K6" s="354" t="s">
        <v>206</v>
      </c>
      <c r="L6" s="363" t="s">
        <v>40</v>
      </c>
    </row>
    <row r="7" spans="1:26" s="47" customFormat="1" ht="78.75">
      <c r="A7" s="368"/>
      <c r="B7" s="12" t="s">
        <v>41</v>
      </c>
      <c r="C7" s="13" t="s">
        <v>166</v>
      </c>
      <c r="D7" s="33" t="s">
        <v>180</v>
      </c>
      <c r="E7" s="33" t="s">
        <v>42</v>
      </c>
      <c r="F7" s="33" t="s">
        <v>215</v>
      </c>
      <c r="G7" s="33" t="s">
        <v>167</v>
      </c>
      <c r="H7" s="33" t="s">
        <v>168</v>
      </c>
      <c r="I7" s="12" t="s">
        <v>43</v>
      </c>
      <c r="J7" s="33" t="s">
        <v>169</v>
      </c>
      <c r="K7" s="355"/>
      <c r="L7" s="364"/>
    </row>
    <row r="8" spans="1:26" s="16" customFormat="1" ht="12.75" customHeight="1">
      <c r="A8" s="369"/>
      <c r="B8" s="360" t="s">
        <v>7</v>
      </c>
      <c r="C8" s="361"/>
      <c r="D8" s="361"/>
      <c r="E8" s="361"/>
      <c r="F8" s="361"/>
      <c r="G8" s="361"/>
      <c r="H8" s="361"/>
      <c r="I8" s="361"/>
      <c r="J8" s="361"/>
      <c r="K8" s="361"/>
      <c r="L8" s="362"/>
    </row>
    <row r="9" spans="1:26" s="16" customFormat="1" ht="11.25">
      <c r="A9" s="30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26" s="16" customFormat="1" ht="12.75" customHeight="1">
      <c r="A10" s="30" t="s">
        <v>44</v>
      </c>
      <c r="B10" s="14" t="s">
        <v>133</v>
      </c>
      <c r="C10" s="14" t="s">
        <v>133</v>
      </c>
      <c r="D10" s="14" t="s">
        <v>133</v>
      </c>
      <c r="E10" s="14" t="s">
        <v>133</v>
      </c>
      <c r="F10" s="14" t="s">
        <v>133</v>
      </c>
      <c r="G10" s="14" t="s">
        <v>133</v>
      </c>
      <c r="H10" s="14" t="s">
        <v>133</v>
      </c>
      <c r="I10" s="14" t="s">
        <v>133</v>
      </c>
      <c r="J10" s="14" t="s">
        <v>133</v>
      </c>
      <c r="K10" s="14" t="s">
        <v>133</v>
      </c>
      <c r="L10" s="15">
        <v>199108</v>
      </c>
    </row>
    <row r="11" spans="1:26" s="50" customFormat="1" ht="12.75" customHeight="1">
      <c r="A11" s="49" t="s">
        <v>142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26" s="50" customFormat="1" ht="12.75" customHeight="1">
      <c r="A12" s="18" t="s">
        <v>113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26" s="51" customFormat="1" ht="12.75" customHeight="1">
      <c r="A13" s="18" t="s">
        <v>114</v>
      </c>
      <c r="B13" s="14" t="s">
        <v>133</v>
      </c>
      <c r="C13" s="14" t="s">
        <v>133</v>
      </c>
      <c r="D13" s="14" t="s">
        <v>133</v>
      </c>
      <c r="E13" s="14" t="s">
        <v>133</v>
      </c>
      <c r="F13" s="14" t="s">
        <v>133</v>
      </c>
      <c r="G13" s="14" t="s">
        <v>133</v>
      </c>
      <c r="H13" s="14" t="s">
        <v>133</v>
      </c>
      <c r="I13" s="14" t="s">
        <v>133</v>
      </c>
      <c r="J13" s="14" t="s">
        <v>133</v>
      </c>
      <c r="K13" s="14" t="s">
        <v>133</v>
      </c>
      <c r="L13" s="15">
        <v>14948</v>
      </c>
      <c r="M13" s="183"/>
      <c r="N13" s="183"/>
    </row>
    <row r="14" spans="1:26" s="50" customFormat="1" ht="8.1" customHeight="1">
      <c r="A14" s="5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26" s="50" customFormat="1" ht="12.75" customHeight="1">
      <c r="A15" s="30" t="s">
        <v>46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53"/>
    </row>
    <row r="16" spans="1:26" s="50" customFormat="1" ht="12.75" customHeight="1">
      <c r="A16" s="30" t="s">
        <v>45</v>
      </c>
      <c r="B16" s="15">
        <v>1335.9705319</v>
      </c>
      <c r="C16" s="15">
        <v>2836.4565432000004</v>
      </c>
      <c r="D16" s="15">
        <v>3405.4989168900001</v>
      </c>
      <c r="E16" s="15">
        <v>1140.2345974</v>
      </c>
      <c r="F16" s="15">
        <v>3308.5994196000001</v>
      </c>
      <c r="G16" s="15">
        <v>1988.205776</v>
      </c>
      <c r="H16" s="15">
        <v>2835.7356581999998</v>
      </c>
      <c r="I16" s="15">
        <v>8546.5487363000011</v>
      </c>
      <c r="J16" s="15">
        <v>9501.8562184000002</v>
      </c>
      <c r="K16" s="15">
        <v>149261.30332400001</v>
      </c>
      <c r="L16" s="15">
        <f>L10-L13</f>
        <v>184160</v>
      </c>
      <c r="M16" s="53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</row>
    <row r="17" spans="1:24" s="50" customFormat="1" ht="12.75" customHeight="1">
      <c r="A17" s="54"/>
      <c r="M17" s="234"/>
      <c r="N17" s="234"/>
      <c r="O17" s="235"/>
      <c r="P17" s="235"/>
    </row>
    <row r="18" spans="1:24" s="50" customFormat="1" ht="12.75" customHeight="1">
      <c r="A18" s="55" t="s">
        <v>115</v>
      </c>
      <c r="B18" s="229">
        <v>2606.6714553000002</v>
      </c>
      <c r="C18" s="229">
        <v>5709.1757093000006</v>
      </c>
      <c r="D18" s="229">
        <v>7903.1570438299996</v>
      </c>
      <c r="E18" s="229">
        <v>4665.4363266999999</v>
      </c>
      <c r="F18" s="229">
        <v>4748.8739538</v>
      </c>
      <c r="G18" s="229">
        <v>3168.5533380000002</v>
      </c>
      <c r="H18" s="229">
        <v>5574.9012616</v>
      </c>
      <c r="I18" s="229">
        <v>15021.098176000001</v>
      </c>
      <c r="J18" s="229">
        <v>13335.879347999999</v>
      </c>
      <c r="K18" s="17">
        <v>316161.54035000002</v>
      </c>
      <c r="L18" s="17">
        <f>SUM(B18:K18)</f>
        <v>378895.28696252999</v>
      </c>
      <c r="M18" s="186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</row>
    <row r="19" spans="1:24" s="50" customFormat="1" ht="12.75" customHeight="1">
      <c r="A19" s="55" t="s">
        <v>116</v>
      </c>
      <c r="B19" s="229">
        <v>1270.7009235</v>
      </c>
      <c r="C19" s="229">
        <v>2872.7191661000002</v>
      </c>
      <c r="D19" s="229">
        <v>4497.6581270399993</v>
      </c>
      <c r="E19" s="229">
        <v>3525.2017292999999</v>
      </c>
      <c r="F19" s="229">
        <v>1440.2745342000001</v>
      </c>
      <c r="G19" s="229">
        <v>1180.3475619999999</v>
      </c>
      <c r="H19" s="229">
        <v>2739.1656033999998</v>
      </c>
      <c r="I19" s="229">
        <v>6474.5494393999998</v>
      </c>
      <c r="J19" s="229">
        <v>3834.0231294999999</v>
      </c>
      <c r="K19" s="17">
        <v>166900.23702200002</v>
      </c>
      <c r="L19" s="17">
        <f>SUM(B19:K19)</f>
        <v>194734.87723644002</v>
      </c>
      <c r="M19" s="186"/>
      <c r="N19" s="229"/>
      <c r="O19" s="186"/>
      <c r="P19" s="275"/>
      <c r="Q19" s="186"/>
      <c r="R19" s="186"/>
      <c r="S19" s="186"/>
      <c r="T19" s="186"/>
      <c r="U19" s="186"/>
      <c r="V19" s="186"/>
    </row>
    <row r="20" spans="1:24" s="50" customFormat="1" ht="12" customHeight="1">
      <c r="A20" s="30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N20" s="186"/>
      <c r="O20" s="186"/>
    </row>
    <row r="21" spans="1:24" s="50" customFormat="1" ht="12.75" customHeight="1">
      <c r="A21" s="30" t="s">
        <v>47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24" s="50" customFormat="1" ht="12.75" customHeight="1">
      <c r="A22" s="52" t="s">
        <v>48</v>
      </c>
      <c r="B22" s="229">
        <v>735.47526147999997</v>
      </c>
      <c r="C22" s="229">
        <v>1778.5451882</v>
      </c>
      <c r="D22" s="229">
        <v>1910.65902433</v>
      </c>
      <c r="E22" s="229">
        <v>803.88145481000004</v>
      </c>
      <c r="F22" s="229">
        <v>1297.4200656</v>
      </c>
      <c r="G22" s="229">
        <v>378.96265289000002</v>
      </c>
      <c r="H22" s="229">
        <v>1288.9296902999999</v>
      </c>
      <c r="I22" s="229">
        <v>5565.2500135</v>
      </c>
      <c r="J22" s="229">
        <v>7979.6446715000002</v>
      </c>
      <c r="K22" s="17">
        <v>64341.952431999991</v>
      </c>
      <c r="L22" s="17">
        <f>SUM(B22:K22)</f>
        <v>86080.720454609982</v>
      </c>
      <c r="M22" s="226"/>
      <c r="O22" s="186"/>
      <c r="P22" s="186"/>
      <c r="Q22" s="186"/>
      <c r="R22" s="186"/>
      <c r="S22" s="186"/>
      <c r="T22" s="186"/>
      <c r="U22" s="186"/>
      <c r="V22" s="186"/>
      <c r="W22" s="186"/>
    </row>
    <row r="23" spans="1:24" s="50" customFormat="1" ht="12.75" customHeight="1">
      <c r="A23" s="52" t="s">
        <v>49</v>
      </c>
      <c r="B23" s="229">
        <v>545.60227040000007</v>
      </c>
      <c r="C23" s="229">
        <v>999.32735502999992</v>
      </c>
      <c r="D23" s="229">
        <v>1210.7187017819999</v>
      </c>
      <c r="E23" s="229">
        <v>320.470306198</v>
      </c>
      <c r="F23" s="229">
        <v>1922.1884709100002</v>
      </c>
      <c r="G23" s="229">
        <v>1577.8561231300002</v>
      </c>
      <c r="H23" s="229">
        <v>1218.7862279199999</v>
      </c>
      <c r="I23" s="229">
        <v>2946.5208778699998</v>
      </c>
      <c r="J23" s="229">
        <v>1488.2630296299999</v>
      </c>
      <c r="K23" s="229">
        <v>76961.312504500005</v>
      </c>
      <c r="L23" s="229">
        <v>89191.045868000001</v>
      </c>
      <c r="M23" s="227"/>
      <c r="O23" s="186"/>
      <c r="P23" s="186"/>
      <c r="Q23" s="186"/>
      <c r="R23" s="186"/>
      <c r="S23" s="186"/>
      <c r="T23" s="186"/>
      <c r="U23" s="186"/>
      <c r="V23" s="186"/>
      <c r="W23" s="186"/>
    </row>
    <row r="24" spans="1:24" s="50" customFormat="1" ht="12.75" customHeight="1">
      <c r="A24" s="56" t="s">
        <v>50</v>
      </c>
      <c r="B24" s="229">
        <v>57.738</v>
      </c>
      <c r="C24" s="229">
        <v>76.192999999999998</v>
      </c>
      <c r="D24" s="229">
        <v>564.48419074089998</v>
      </c>
      <c r="E24" s="229">
        <v>16.011836387999999</v>
      </c>
      <c r="F24" s="229">
        <v>90.513883088999989</v>
      </c>
      <c r="G24" s="229">
        <v>33.021000000000001</v>
      </c>
      <c r="H24" s="229">
        <v>354.58373999999998</v>
      </c>
      <c r="I24" s="229">
        <v>58.382845000000003</v>
      </c>
      <c r="J24" s="229">
        <v>44.472517216</v>
      </c>
      <c r="K24" s="229">
        <v>8597.3823819999998</v>
      </c>
      <c r="L24" s="229">
        <v>9892.7833945000002</v>
      </c>
      <c r="M24" s="272"/>
    </row>
    <row r="25" spans="1:24" s="16" customFormat="1" ht="12.75" customHeight="1">
      <c r="A25" s="161" t="s">
        <v>117</v>
      </c>
      <c r="B25" s="230">
        <v>2.8450000000000002</v>
      </c>
      <c r="C25" s="230">
        <v>17.609000000000002</v>
      </c>
      <c r="D25" s="230">
        <v>280.363</v>
      </c>
      <c r="E25" s="230">
        <v>0.129</v>
      </c>
      <c r="F25" s="230">
        <v>1.5229999999999999</v>
      </c>
      <c r="G25" s="230">
        <v>1.6339999999999999</v>
      </c>
      <c r="H25" s="230">
        <v>26.564</v>
      </c>
      <c r="I25" s="230">
        <v>23.605</v>
      </c>
      <c r="J25" s="230">
        <v>10.523999999999999</v>
      </c>
      <c r="K25" s="230">
        <v>639.34400000000005</v>
      </c>
      <c r="L25" s="230">
        <v>1004.14</v>
      </c>
      <c r="M25" s="228"/>
      <c r="N25" s="50"/>
    </row>
    <row r="26" spans="1:24" s="16" customFormat="1" ht="11.25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182"/>
      <c r="L26" s="58"/>
      <c r="M26" s="313"/>
      <c r="N26" s="50"/>
    </row>
    <row r="27" spans="1:24" s="50" customFormat="1" ht="12.75" customHeight="1">
      <c r="A27" s="356" t="s">
        <v>150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186"/>
    </row>
    <row r="28" spans="1:24" s="60" customFormat="1" ht="12.75" customHeight="1">
      <c r="A28" s="344" t="s">
        <v>151</v>
      </c>
      <c r="B28" s="344"/>
      <c r="C28" s="344"/>
      <c r="D28" s="344"/>
      <c r="E28" s="344"/>
      <c r="F28" s="344"/>
      <c r="G28" s="344"/>
      <c r="H28" s="344"/>
      <c r="I28" s="344"/>
      <c r="J28" s="344"/>
      <c r="K28" s="344"/>
      <c r="L28" s="344"/>
    </row>
    <row r="29" spans="1:24" s="50" customFormat="1" ht="12.75" customHeight="1">
      <c r="A29" s="246" t="s">
        <v>155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</row>
    <row r="30" spans="1:24" s="50" customFormat="1" ht="12.75" customHeight="1">
      <c r="A30" s="246" t="s">
        <v>214</v>
      </c>
      <c r="B30" s="59"/>
      <c r="C30" s="59"/>
      <c r="D30" s="59"/>
      <c r="E30" s="59"/>
      <c r="F30" s="59"/>
      <c r="G30" s="59"/>
      <c r="H30" s="59"/>
      <c r="I30" s="59"/>
      <c r="J30" s="59"/>
      <c r="K30" s="28"/>
      <c r="L30" s="28"/>
    </row>
    <row r="31" spans="1:24" s="50" customFormat="1" ht="12.75" customHeight="1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324"/>
      <c r="L31" s="324"/>
    </row>
    <row r="32" spans="1:24" s="16" customFormat="1" ht="12" customHeight="1">
      <c r="A32" s="187" t="s">
        <v>129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</row>
    <row r="33" spans="1:13" s="16" customFormat="1" ht="11.25">
      <c r="A33" s="78" t="s">
        <v>130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</row>
    <row r="34" spans="1:13" s="16" customFormat="1" ht="12.75" customHeight="1">
      <c r="A34" s="179"/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184"/>
    </row>
    <row r="35" spans="1:13">
      <c r="A35" s="32" t="s">
        <v>177</v>
      </c>
      <c r="B35" s="310"/>
      <c r="C35" s="310"/>
      <c r="D35" s="310"/>
      <c r="E35" s="310"/>
      <c r="F35" s="310"/>
      <c r="G35" s="310"/>
      <c r="H35" s="310"/>
      <c r="I35" s="310"/>
      <c r="J35" s="310"/>
      <c r="K35" s="310"/>
      <c r="L35" s="310"/>
    </row>
    <row r="36" spans="1:13">
      <c r="A36" s="179"/>
      <c r="B36" s="310"/>
      <c r="C36" s="310"/>
      <c r="D36" s="310"/>
      <c r="E36" s="310"/>
      <c r="F36" s="310"/>
      <c r="G36" s="310"/>
      <c r="H36" s="310"/>
      <c r="I36" s="310"/>
      <c r="J36" s="310"/>
      <c r="K36" s="310"/>
      <c r="L36" s="310"/>
    </row>
    <row r="37" spans="1:13">
      <c r="A37" s="178"/>
      <c r="B37" s="310"/>
      <c r="C37" s="310"/>
      <c r="D37" s="310"/>
      <c r="E37" s="310"/>
      <c r="F37" s="310"/>
      <c r="G37" s="310"/>
      <c r="H37" s="310"/>
      <c r="I37" s="310"/>
      <c r="J37" s="310"/>
      <c r="K37" s="310"/>
      <c r="L37" s="310"/>
    </row>
    <row r="38" spans="1:13">
      <c r="A38" s="179"/>
      <c r="B38" s="311"/>
      <c r="C38" s="311"/>
      <c r="D38" s="311"/>
      <c r="E38" s="311"/>
      <c r="F38" s="311"/>
      <c r="G38" s="311"/>
      <c r="H38" s="311"/>
      <c r="I38" s="311"/>
      <c r="J38" s="311"/>
      <c r="K38" s="311"/>
      <c r="L38" s="311"/>
    </row>
    <row r="39" spans="1:13">
      <c r="A39" s="178"/>
      <c r="B39" s="178"/>
      <c r="C39" s="178"/>
      <c r="D39" s="178"/>
      <c r="E39" s="178"/>
      <c r="F39" s="178"/>
      <c r="G39" s="178"/>
      <c r="H39" s="178"/>
      <c r="I39" s="178"/>
      <c r="J39" s="241"/>
      <c r="K39" s="239"/>
      <c r="L39" s="178"/>
      <c r="M39" s="241"/>
    </row>
    <row r="40" spans="1:13">
      <c r="A40" s="179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241"/>
    </row>
    <row r="41" spans="1:13">
      <c r="J41" s="242"/>
      <c r="K41" s="239"/>
      <c r="M41" s="241"/>
    </row>
    <row r="42" spans="1:13">
      <c r="J42" s="242"/>
      <c r="K42" s="239"/>
    </row>
    <row r="43" spans="1:13">
      <c r="J43" s="242"/>
      <c r="L43" s="240"/>
    </row>
  </sheetData>
  <mergeCells count="11">
    <mergeCell ref="A6:A8"/>
    <mergeCell ref="B6:H6"/>
    <mergeCell ref="K6:K7"/>
    <mergeCell ref="A27:L27"/>
    <mergeCell ref="A28:L28"/>
    <mergeCell ref="A2:L2"/>
    <mergeCell ref="A3:L3"/>
    <mergeCell ref="A4:L4"/>
    <mergeCell ref="B8:L8"/>
    <mergeCell ref="L6:L7"/>
    <mergeCell ref="I6:J6"/>
  </mergeCells>
  <phoneticPr fontId="3" type="noConversion"/>
  <printOptions horizontalCentered="1"/>
  <pageMargins left="0.39370078740157483" right="0.39370078740157483" top="0.62992125984251968" bottom="0.62992125984251968" header="0.19685039370078741" footer="0.39370078740157483"/>
  <pageSetup paperSize="9" scale="90" orientation="portrait" r:id="rId1"/>
  <headerFooter alignWithMargins="0">
    <oddHeader>&amp;C&amp;"Arial Narrow Mäori,Regular"&amp;7T O U R I S M   S A T E L L I T E   A C C O U N T   2 0 1 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zoomScaleNormal="100" workbookViewId="0"/>
  </sheetViews>
  <sheetFormatPr defaultRowHeight="12.75"/>
  <cols>
    <col min="1" max="1" width="30.85546875" style="21" customWidth="1"/>
    <col min="2" max="2" width="5.5703125" style="21" customWidth="1"/>
    <col min="3" max="3" width="6.140625" style="21" customWidth="1"/>
    <col min="4" max="4" width="7.140625" style="21" customWidth="1"/>
    <col min="5" max="5" width="5.42578125" style="21" customWidth="1"/>
    <col min="6" max="6" width="7.5703125" style="21" customWidth="1"/>
    <col min="7" max="7" width="5.5703125" style="21" customWidth="1"/>
    <col min="8" max="8" width="6" style="21" customWidth="1"/>
    <col min="9" max="9" width="6.5703125" style="21" customWidth="1"/>
    <col min="10" max="10" width="6.42578125" style="21" customWidth="1"/>
    <col min="11" max="11" width="7.140625" style="21" customWidth="1"/>
    <col min="12" max="12" width="6.5703125" style="21" customWidth="1"/>
    <col min="13" max="13" width="7.28515625" style="21" customWidth="1"/>
    <col min="14" max="14" width="7.42578125" style="21" customWidth="1"/>
    <col min="15" max="15" width="9.7109375" style="21" customWidth="1"/>
    <col min="16" max="16384" width="9.140625" style="21"/>
  </cols>
  <sheetData>
    <row r="1" spans="1:15">
      <c r="A1" s="249" t="s">
        <v>65</v>
      </c>
      <c r="B1" s="152" t="s">
        <v>52</v>
      </c>
      <c r="C1" s="152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5" s="62" customFormat="1" ht="15">
      <c r="A2" s="370" t="s">
        <v>181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261"/>
    </row>
    <row r="3" spans="1:15" ht="15" customHeight="1">
      <c r="A3" s="371" t="s">
        <v>202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262"/>
    </row>
    <row r="4" spans="1:15" ht="8.1" customHeight="1"/>
    <row r="5" spans="1:15" s="63" customFormat="1" ht="20.25" customHeight="1">
      <c r="A5" s="378" t="s">
        <v>0</v>
      </c>
      <c r="B5" s="372" t="s">
        <v>39</v>
      </c>
      <c r="C5" s="372"/>
      <c r="D5" s="372"/>
      <c r="E5" s="372"/>
      <c r="F5" s="372"/>
      <c r="G5" s="372"/>
      <c r="H5" s="373"/>
      <c r="I5" s="365" t="s">
        <v>135</v>
      </c>
      <c r="J5" s="366"/>
      <c r="K5" s="374" t="s">
        <v>53</v>
      </c>
      <c r="L5" s="374" t="s">
        <v>54</v>
      </c>
      <c r="M5" s="376" t="s">
        <v>122</v>
      </c>
      <c r="N5" s="266"/>
    </row>
    <row r="6" spans="1:15" s="63" customFormat="1" ht="79.5" customHeight="1">
      <c r="A6" s="379"/>
      <c r="B6" s="12" t="s">
        <v>174</v>
      </c>
      <c r="C6" s="13" t="s">
        <v>201</v>
      </c>
      <c r="D6" s="33" t="s">
        <v>182</v>
      </c>
      <c r="E6" s="33" t="s">
        <v>171</v>
      </c>
      <c r="F6" s="33" t="s">
        <v>215</v>
      </c>
      <c r="G6" s="33" t="s">
        <v>172</v>
      </c>
      <c r="H6" s="33" t="s">
        <v>173</v>
      </c>
      <c r="I6" s="12" t="s">
        <v>43</v>
      </c>
      <c r="J6" s="33" t="s">
        <v>175</v>
      </c>
      <c r="K6" s="375"/>
      <c r="L6" s="375"/>
      <c r="M6" s="377"/>
      <c r="N6" s="266"/>
    </row>
    <row r="7" spans="1:15" ht="12" customHeight="1">
      <c r="A7" s="380"/>
      <c r="B7" s="386" t="s">
        <v>7</v>
      </c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87"/>
      <c r="N7" s="267"/>
    </row>
    <row r="8" spans="1:15" ht="8.1" customHeight="1">
      <c r="A8" s="64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6"/>
      <c r="N8" s="65"/>
    </row>
    <row r="9" spans="1:15" ht="12.75" customHeight="1">
      <c r="A9" s="67" t="s">
        <v>56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8"/>
    </row>
    <row r="10" spans="1:15" ht="12.75" customHeight="1">
      <c r="A10" s="67" t="s">
        <v>23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8"/>
    </row>
    <row r="11" spans="1:15" ht="12.75" customHeight="1">
      <c r="A11" s="72" t="s">
        <v>9</v>
      </c>
      <c r="B11" s="154">
        <v>1425.9027446</v>
      </c>
      <c r="C11" s="154">
        <v>268.10302064000001</v>
      </c>
      <c r="D11" s="154">
        <v>0</v>
      </c>
      <c r="E11" s="154">
        <v>0</v>
      </c>
      <c r="F11" s="154">
        <v>0.80726999775999997</v>
      </c>
      <c r="G11" s="154">
        <v>0</v>
      </c>
      <c r="H11" s="154">
        <v>25.774910912999999</v>
      </c>
      <c r="I11" s="154">
        <v>0</v>
      </c>
      <c r="J11" s="154">
        <v>331.39993118000001</v>
      </c>
      <c r="K11" s="154">
        <v>85.452025248000012</v>
      </c>
      <c r="L11" s="154">
        <v>0</v>
      </c>
      <c r="M11" s="154">
        <v>2137.4399026000001</v>
      </c>
      <c r="O11" s="269"/>
    </row>
    <row r="12" spans="1:15" ht="12.75" customHeight="1">
      <c r="A12" s="72" t="s">
        <v>10</v>
      </c>
      <c r="B12" s="154">
        <v>725.75657253999998</v>
      </c>
      <c r="C12" s="154">
        <v>4647.1089433000006</v>
      </c>
      <c r="D12" s="154">
        <v>7.1552369545000003</v>
      </c>
      <c r="E12" s="154">
        <v>0</v>
      </c>
      <c r="F12" s="154">
        <v>25.516426456000001</v>
      </c>
      <c r="G12" s="154">
        <v>0.33841579359000001</v>
      </c>
      <c r="H12" s="154">
        <v>255.20024371000002</v>
      </c>
      <c r="I12" s="154">
        <v>321.14595369</v>
      </c>
      <c r="J12" s="154">
        <v>152.18983657000001</v>
      </c>
      <c r="K12" s="154">
        <v>393.75909113</v>
      </c>
      <c r="L12" s="154">
        <v>0</v>
      </c>
      <c r="M12" s="154">
        <v>6528.1707200999999</v>
      </c>
      <c r="O12" s="269"/>
    </row>
    <row r="13" spans="1:15" ht="12.75" customHeight="1">
      <c r="A13" s="72" t="s">
        <v>139</v>
      </c>
      <c r="B13" s="154">
        <v>31.000811122999998</v>
      </c>
      <c r="C13" s="154">
        <v>0</v>
      </c>
      <c r="D13" s="154">
        <v>1293.5936831940001</v>
      </c>
      <c r="E13" s="154">
        <v>7.5382362307999995E-2</v>
      </c>
      <c r="F13" s="154">
        <v>213.95957955999998</v>
      </c>
      <c r="G13" s="154">
        <v>0.69567560130000006</v>
      </c>
      <c r="H13" s="154">
        <v>3.1439480767699997</v>
      </c>
      <c r="I13" s="154">
        <v>0.79792306470599994</v>
      </c>
      <c r="J13" s="154">
        <v>28.707229139999999</v>
      </c>
      <c r="K13" s="154">
        <v>14.276865311220002</v>
      </c>
      <c r="L13" s="154">
        <v>0</v>
      </c>
      <c r="M13" s="154">
        <v>1586.2510974299998</v>
      </c>
      <c r="O13" s="269"/>
    </row>
    <row r="14" spans="1:15" ht="12.75" customHeight="1">
      <c r="A14" s="72" t="s">
        <v>11</v>
      </c>
      <c r="B14" s="154">
        <v>0</v>
      </c>
      <c r="C14" s="154">
        <v>0</v>
      </c>
      <c r="D14" s="154">
        <v>0</v>
      </c>
      <c r="E14" s="154">
        <v>3978.5142289</v>
      </c>
      <c r="F14" s="154">
        <v>0.51614866624</v>
      </c>
      <c r="G14" s="154">
        <v>0</v>
      </c>
      <c r="H14" s="154">
        <v>0</v>
      </c>
      <c r="I14" s="154">
        <v>0.95366067595000004</v>
      </c>
      <c r="J14" s="154">
        <v>45.319252889000005</v>
      </c>
      <c r="K14" s="154">
        <v>2.3941667986000001</v>
      </c>
      <c r="L14" s="154">
        <v>0</v>
      </c>
      <c r="M14" s="154">
        <v>4027.6974578999998</v>
      </c>
      <c r="O14" s="269"/>
    </row>
    <row r="15" spans="1:15" ht="12.75" customHeight="1">
      <c r="A15" s="72" t="s">
        <v>12</v>
      </c>
      <c r="B15" s="154">
        <v>13.491955089999999</v>
      </c>
      <c r="C15" s="154">
        <v>0</v>
      </c>
      <c r="D15" s="154">
        <v>8.6933656534000008</v>
      </c>
      <c r="E15" s="154">
        <v>22.829013330000002</v>
      </c>
      <c r="F15" s="154">
        <v>879.12634302000004</v>
      </c>
      <c r="G15" s="154">
        <v>1.7562899515999999</v>
      </c>
      <c r="H15" s="154">
        <v>2.0491229449000001</v>
      </c>
      <c r="I15" s="154">
        <v>0</v>
      </c>
      <c r="J15" s="154">
        <v>1.8268397889000001</v>
      </c>
      <c r="K15" s="154">
        <v>45.409855741000001</v>
      </c>
      <c r="L15" s="154">
        <v>0</v>
      </c>
      <c r="M15" s="154">
        <v>975.18278552000004</v>
      </c>
      <c r="O15" s="269"/>
    </row>
    <row r="16" spans="1:15" ht="12.75" customHeight="1">
      <c r="A16" s="72" t="s">
        <v>13</v>
      </c>
      <c r="B16" s="154">
        <v>0</v>
      </c>
      <c r="C16" s="154">
        <v>0</v>
      </c>
      <c r="D16" s="154">
        <v>13.038233024679998</v>
      </c>
      <c r="E16" s="154">
        <v>139.88178034000001</v>
      </c>
      <c r="F16" s="154">
        <v>3.1657413995000003</v>
      </c>
      <c r="G16" s="154">
        <v>1428.5637184</v>
      </c>
      <c r="H16" s="154">
        <v>0</v>
      </c>
      <c r="I16" s="154">
        <v>4.9568897278000001</v>
      </c>
      <c r="J16" s="154">
        <v>0</v>
      </c>
      <c r="K16" s="154">
        <v>94.565225361999993</v>
      </c>
      <c r="L16" s="154">
        <v>0</v>
      </c>
      <c r="M16" s="154">
        <v>1684.1715882000001</v>
      </c>
      <c r="O16" s="269"/>
    </row>
    <row r="17" spans="1:15" ht="12.75" customHeight="1">
      <c r="A17" s="72" t="s">
        <v>14</v>
      </c>
      <c r="B17" s="154">
        <v>0</v>
      </c>
      <c r="C17" s="154">
        <v>0</v>
      </c>
      <c r="D17" s="154">
        <v>0</v>
      </c>
      <c r="E17" s="154">
        <v>0</v>
      </c>
      <c r="F17" s="154">
        <v>0</v>
      </c>
      <c r="G17" s="154">
        <v>0</v>
      </c>
      <c r="H17" s="154">
        <v>0</v>
      </c>
      <c r="I17" s="154">
        <v>45.267007473999996</v>
      </c>
      <c r="J17" s="154">
        <v>1.9955924491999999</v>
      </c>
      <c r="K17" s="154">
        <v>356.80500000000001</v>
      </c>
      <c r="L17" s="154">
        <v>0</v>
      </c>
      <c r="M17" s="154">
        <v>404.06759992000002</v>
      </c>
      <c r="O17" s="269"/>
    </row>
    <row r="18" spans="1:15" ht="12.75" customHeight="1">
      <c r="A18" s="72" t="s">
        <v>140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O18" s="269"/>
    </row>
    <row r="19" spans="1:15" ht="12.75" customHeight="1">
      <c r="A19" s="72" t="s">
        <v>15</v>
      </c>
      <c r="B19" s="154">
        <v>0</v>
      </c>
      <c r="C19" s="154">
        <v>0</v>
      </c>
      <c r="D19" s="154">
        <v>0</v>
      </c>
      <c r="E19" s="154">
        <v>0</v>
      </c>
      <c r="F19" s="154">
        <v>0</v>
      </c>
      <c r="G19" s="154">
        <v>0</v>
      </c>
      <c r="H19" s="154">
        <v>350.32080628</v>
      </c>
      <c r="I19" s="154">
        <v>0</v>
      </c>
      <c r="J19" s="154">
        <v>31.613218352000001</v>
      </c>
      <c r="K19" s="154">
        <v>21.890747318999999</v>
      </c>
      <c r="L19" s="154">
        <v>0</v>
      </c>
      <c r="M19" s="154">
        <v>403.82477195000001</v>
      </c>
      <c r="O19" s="269"/>
    </row>
    <row r="20" spans="1:15" ht="12.75" customHeight="1">
      <c r="A20" s="72" t="s">
        <v>16</v>
      </c>
      <c r="B20" s="154">
        <v>36.535695144999998</v>
      </c>
      <c r="C20" s="154">
        <v>0</v>
      </c>
      <c r="D20" s="154">
        <v>0</v>
      </c>
      <c r="E20" s="154">
        <v>0</v>
      </c>
      <c r="F20" s="154">
        <v>8.554423054099999</v>
      </c>
      <c r="G20" s="154">
        <v>32.458019223999997</v>
      </c>
      <c r="H20" s="154">
        <v>873.37367414000005</v>
      </c>
      <c r="I20" s="154">
        <v>0</v>
      </c>
      <c r="J20" s="154">
        <v>31.580957707000003</v>
      </c>
      <c r="K20" s="154">
        <v>82.596723879999999</v>
      </c>
      <c r="L20" s="154">
        <v>0</v>
      </c>
      <c r="M20" s="154">
        <v>1065.0994931</v>
      </c>
      <c r="O20" s="269"/>
    </row>
    <row r="21" spans="1:15" ht="8.1" customHeight="1">
      <c r="A21" s="72"/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O21" s="269"/>
    </row>
    <row r="22" spans="1:15" ht="12.75" customHeight="1">
      <c r="A22" s="157" t="s">
        <v>17</v>
      </c>
      <c r="B22" s="181">
        <f t="shared" ref="B22:J22" si="0">SUM(B11:B20)</f>
        <v>2232.6877784979997</v>
      </c>
      <c r="C22" s="181">
        <f t="shared" si="0"/>
        <v>4915.2119639400007</v>
      </c>
      <c r="D22" s="181">
        <f t="shared" si="0"/>
        <v>1322.48051882658</v>
      </c>
      <c r="E22" s="181">
        <f t="shared" si="0"/>
        <v>4141.3004049323081</v>
      </c>
      <c r="F22" s="181">
        <f t="shared" si="0"/>
        <v>1131.6459321535999</v>
      </c>
      <c r="G22" s="181">
        <f t="shared" si="0"/>
        <v>1463.81211897049</v>
      </c>
      <c r="H22" s="181">
        <f t="shared" si="0"/>
        <v>1509.86270606467</v>
      </c>
      <c r="I22" s="181">
        <f t="shared" si="0"/>
        <v>373.12143463245604</v>
      </c>
      <c r="J22" s="181">
        <f t="shared" si="0"/>
        <v>624.63285807610009</v>
      </c>
      <c r="K22" s="181">
        <f>SUM(K11:K20)</f>
        <v>1097.1497007898199</v>
      </c>
      <c r="L22" s="181">
        <f>SUM(L11:L20)</f>
        <v>0</v>
      </c>
      <c r="M22" s="181">
        <f>SUM(M11:M20)</f>
        <v>18811.905416719997</v>
      </c>
      <c r="O22" s="269"/>
    </row>
    <row r="23" spans="1:15" ht="8.1" customHeight="1">
      <c r="A23" s="72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O23" s="269"/>
    </row>
    <row r="24" spans="1:15" ht="12.75" customHeight="1">
      <c r="A24" s="157" t="s">
        <v>57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O24" s="269"/>
    </row>
    <row r="25" spans="1:15" ht="11.25" customHeight="1">
      <c r="A25" s="72" t="s">
        <v>19</v>
      </c>
      <c r="B25" s="156">
        <v>249.03057401000001</v>
      </c>
      <c r="C25" s="156">
        <v>458.70838713000001</v>
      </c>
      <c r="D25" s="156">
        <v>0</v>
      </c>
      <c r="E25" s="156">
        <v>0</v>
      </c>
      <c r="F25" s="156">
        <v>1.7042502038000001E-3</v>
      </c>
      <c r="G25" s="156">
        <v>2.2136914300000001E-5</v>
      </c>
      <c r="H25" s="156">
        <v>0.30320838911999998</v>
      </c>
      <c r="I25" s="156">
        <v>198.53927818</v>
      </c>
      <c r="J25" s="156">
        <v>0</v>
      </c>
      <c r="K25" s="156">
        <v>3425.8323538999998</v>
      </c>
      <c r="L25" s="156">
        <v>445.76300598</v>
      </c>
      <c r="M25" s="156">
        <v>4778.1785338999998</v>
      </c>
      <c r="O25" s="269"/>
    </row>
    <row r="26" spans="1:15" ht="12.75" customHeight="1">
      <c r="A26" s="72" t="s">
        <v>20</v>
      </c>
      <c r="B26" s="156">
        <v>0</v>
      </c>
      <c r="C26" s="156">
        <v>0</v>
      </c>
      <c r="D26" s="156">
        <v>0.45923631198999998</v>
      </c>
      <c r="E26" s="156">
        <v>0</v>
      </c>
      <c r="F26" s="156">
        <v>6.4620521159999996E-4</v>
      </c>
      <c r="G26" s="156">
        <v>0</v>
      </c>
      <c r="H26" s="156">
        <v>0.3136613909</v>
      </c>
      <c r="I26" s="156">
        <v>730.55535880000002</v>
      </c>
      <c r="J26" s="156">
        <v>7.2044882230000002</v>
      </c>
      <c r="K26" s="156">
        <v>693.09900736000009</v>
      </c>
      <c r="L26" s="156">
        <v>1951.3991461000001</v>
      </c>
      <c r="M26" s="156">
        <v>3383.0315443999998</v>
      </c>
      <c r="O26" s="269"/>
    </row>
    <row r="27" spans="1:15">
      <c r="A27" s="72" t="s">
        <v>143</v>
      </c>
      <c r="O27" s="269"/>
    </row>
    <row r="28" spans="1:15" ht="12.75" customHeight="1">
      <c r="A28" s="159" t="s">
        <v>58</v>
      </c>
      <c r="B28" s="156">
        <v>21.864552837999998</v>
      </c>
      <c r="C28" s="156">
        <v>48.819460817</v>
      </c>
      <c r="D28" s="156">
        <v>0</v>
      </c>
      <c r="E28" s="156">
        <v>0</v>
      </c>
      <c r="F28" s="156">
        <v>2.0487356224999997</v>
      </c>
      <c r="G28" s="156">
        <v>0</v>
      </c>
      <c r="H28" s="156">
        <v>4.9162591353000003E-2</v>
      </c>
      <c r="I28" s="156">
        <v>3323.6228070000002</v>
      </c>
      <c r="J28" s="156">
        <v>0.32796632440000001</v>
      </c>
      <c r="K28" s="156">
        <v>34601.946852000001</v>
      </c>
      <c r="L28" s="156">
        <v>4088.4773757000003</v>
      </c>
      <c r="M28" s="156">
        <v>42087.156912999999</v>
      </c>
      <c r="O28" s="269"/>
    </row>
    <row r="29" spans="1:15">
      <c r="A29" s="72" t="s">
        <v>59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O29" s="269"/>
    </row>
    <row r="30" spans="1:15" ht="12.75" customHeight="1">
      <c r="A30" s="72" t="s">
        <v>23</v>
      </c>
      <c r="B30" s="156">
        <v>0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296.09368731000001</v>
      </c>
      <c r="J30" s="156">
        <v>0</v>
      </c>
      <c r="K30" s="156">
        <v>6581.6577100000004</v>
      </c>
      <c r="L30" s="156">
        <v>3461.9762344000001</v>
      </c>
      <c r="M30" s="156">
        <v>10339.727632</v>
      </c>
      <c r="O30" s="269"/>
    </row>
    <row r="31" spans="1:15" ht="12.75" customHeight="1">
      <c r="A31" s="72" t="s">
        <v>24</v>
      </c>
      <c r="B31" s="156">
        <v>0</v>
      </c>
      <c r="C31" s="156">
        <v>0</v>
      </c>
      <c r="D31" s="156">
        <v>0</v>
      </c>
      <c r="E31" s="156">
        <v>0</v>
      </c>
      <c r="F31" s="156">
        <v>0</v>
      </c>
      <c r="G31" s="156">
        <v>0</v>
      </c>
      <c r="H31" s="156">
        <v>0</v>
      </c>
      <c r="I31" s="156">
        <v>548.85402177000003</v>
      </c>
      <c r="J31" s="156">
        <v>0</v>
      </c>
      <c r="K31" s="156">
        <v>1548.3189545</v>
      </c>
      <c r="L31" s="156">
        <v>1897.0613825999999</v>
      </c>
      <c r="M31" s="156">
        <v>3994.2343588999997</v>
      </c>
      <c r="O31" s="269"/>
    </row>
    <row r="32" spans="1:15" ht="12.75" customHeight="1">
      <c r="A32" s="72" t="s">
        <v>25</v>
      </c>
      <c r="B32" s="156">
        <v>0</v>
      </c>
      <c r="C32" s="156">
        <v>0</v>
      </c>
      <c r="D32" s="156">
        <v>0.63166328870999999</v>
      </c>
      <c r="E32" s="156">
        <v>0</v>
      </c>
      <c r="F32" s="156">
        <v>5.4419504106000001E-2</v>
      </c>
      <c r="G32" s="156">
        <v>0</v>
      </c>
      <c r="H32" s="156">
        <v>5.5017701907000005E-2</v>
      </c>
      <c r="I32" s="156">
        <v>1623.2597691999999</v>
      </c>
      <c r="J32" s="156">
        <v>0.49997562719999999</v>
      </c>
      <c r="K32" s="156">
        <v>1307.4691957</v>
      </c>
      <c r="L32" s="156">
        <v>4580.6390783000006</v>
      </c>
      <c r="M32" s="156">
        <v>7512.6091193000002</v>
      </c>
      <c r="O32" s="269"/>
    </row>
    <row r="33" spans="1:16" ht="12.75" customHeight="1">
      <c r="A33" s="72" t="s">
        <v>26</v>
      </c>
      <c r="B33" s="156">
        <v>0</v>
      </c>
      <c r="C33" s="156">
        <v>0</v>
      </c>
      <c r="D33" s="156">
        <v>0.92690079443000006</v>
      </c>
      <c r="E33" s="156">
        <v>0</v>
      </c>
      <c r="F33" s="156">
        <v>0.80045295344</v>
      </c>
      <c r="G33" s="156">
        <v>0.13883834963000002</v>
      </c>
      <c r="H33" s="156">
        <v>9.8677941613000009</v>
      </c>
      <c r="I33" s="156">
        <v>2208.8127448999999</v>
      </c>
      <c r="J33" s="156">
        <v>24.547721943999999</v>
      </c>
      <c r="K33" s="156">
        <v>3623.7346711</v>
      </c>
      <c r="L33" s="156">
        <v>3797.4771863999999</v>
      </c>
      <c r="M33" s="156">
        <v>9666.3063105999991</v>
      </c>
      <c r="O33" s="269"/>
    </row>
    <row r="34" spans="1:16" ht="12.75" customHeight="1">
      <c r="A34" s="72" t="s">
        <v>27</v>
      </c>
      <c r="B34" s="154">
        <v>0</v>
      </c>
      <c r="C34" s="154">
        <v>0</v>
      </c>
      <c r="D34" s="154">
        <v>0</v>
      </c>
      <c r="E34" s="154">
        <v>0</v>
      </c>
      <c r="F34" s="154">
        <v>0</v>
      </c>
      <c r="G34" s="154">
        <v>0</v>
      </c>
      <c r="H34" s="154">
        <v>2.2333695179E-3</v>
      </c>
      <c r="I34" s="154">
        <v>3.3503158321000002</v>
      </c>
      <c r="J34" s="154">
        <v>0.67959665282000004</v>
      </c>
      <c r="K34" s="154">
        <v>2981.8279259000001</v>
      </c>
      <c r="L34" s="154">
        <v>0</v>
      </c>
      <c r="M34" s="154">
        <v>2985.8600718000002</v>
      </c>
      <c r="O34" s="269"/>
    </row>
    <row r="35" spans="1:16" ht="12.75" customHeight="1">
      <c r="A35" s="72" t="s">
        <v>118</v>
      </c>
      <c r="B35" s="154">
        <v>0</v>
      </c>
      <c r="C35" s="154">
        <v>0</v>
      </c>
      <c r="D35" s="154">
        <v>-1.17591E-16</v>
      </c>
      <c r="E35" s="154">
        <v>0</v>
      </c>
      <c r="F35" s="154">
        <v>0</v>
      </c>
      <c r="G35" s="154">
        <v>0</v>
      </c>
      <c r="H35" s="154">
        <v>0</v>
      </c>
      <c r="I35" s="154">
        <v>0</v>
      </c>
      <c r="J35" s="154">
        <v>0.20348111944</v>
      </c>
      <c r="K35" s="154">
        <v>2251.2200656</v>
      </c>
      <c r="L35" s="154">
        <v>0</v>
      </c>
      <c r="M35" s="154">
        <v>2251.4235466999999</v>
      </c>
      <c r="O35" s="269"/>
    </row>
    <row r="36" spans="1:16" ht="12.75" customHeight="1">
      <c r="A36" s="72" t="s">
        <v>28</v>
      </c>
      <c r="B36" s="154">
        <v>0</v>
      </c>
      <c r="C36" s="154">
        <v>0</v>
      </c>
      <c r="D36" s="154">
        <v>0</v>
      </c>
      <c r="E36" s="154">
        <v>0</v>
      </c>
      <c r="F36" s="154">
        <v>0.67734151084999994</v>
      </c>
      <c r="G36" s="154">
        <v>0</v>
      </c>
      <c r="H36" s="154">
        <v>3.4491271658999998</v>
      </c>
      <c r="I36" s="154">
        <v>0</v>
      </c>
      <c r="J36" s="154">
        <v>2.3277176345999999</v>
      </c>
      <c r="K36" s="154">
        <v>8019.2636584000002</v>
      </c>
      <c r="L36" s="154">
        <v>0</v>
      </c>
      <c r="M36" s="154">
        <v>8025.7178448000004</v>
      </c>
      <c r="O36" s="269"/>
    </row>
    <row r="37" spans="1:16" ht="12.75" customHeight="1">
      <c r="A37" s="72" t="s">
        <v>29</v>
      </c>
      <c r="B37" s="154">
        <v>1.0381381222E-3</v>
      </c>
      <c r="C37" s="154">
        <v>158.54829085</v>
      </c>
      <c r="D37" s="154">
        <v>6.8372276144999994E-2</v>
      </c>
      <c r="E37" s="154">
        <v>0</v>
      </c>
      <c r="F37" s="154">
        <v>0</v>
      </c>
      <c r="G37" s="154">
        <v>0</v>
      </c>
      <c r="H37" s="154">
        <v>2370.1152689999999</v>
      </c>
      <c r="I37" s="154">
        <v>0.21841714354000002</v>
      </c>
      <c r="J37" s="154">
        <v>0</v>
      </c>
      <c r="K37" s="154">
        <v>85.867152116</v>
      </c>
      <c r="L37" s="154">
        <v>0</v>
      </c>
      <c r="M37" s="154">
        <v>2614.8185395</v>
      </c>
      <c r="O37" s="269"/>
    </row>
    <row r="38" spans="1:16" ht="12" customHeight="1">
      <c r="A38" s="72" t="s">
        <v>30</v>
      </c>
      <c r="B38" s="154">
        <v>0</v>
      </c>
      <c r="C38" s="154">
        <v>0</v>
      </c>
      <c r="D38" s="154">
        <v>1.1206845424</v>
      </c>
      <c r="E38" s="154">
        <v>7.4374630186000008</v>
      </c>
      <c r="F38" s="154">
        <v>3.0193275920999998</v>
      </c>
      <c r="G38" s="154">
        <v>0</v>
      </c>
      <c r="H38" s="154">
        <v>0.67333440066000005</v>
      </c>
      <c r="I38" s="154">
        <v>0</v>
      </c>
      <c r="J38" s="154">
        <v>4116.3171892999999</v>
      </c>
      <c r="K38" s="154">
        <v>386.09488544999999</v>
      </c>
      <c r="L38" s="154">
        <v>0</v>
      </c>
      <c r="M38" s="154">
        <v>4514.6628842999999</v>
      </c>
      <c r="O38" s="269"/>
    </row>
    <row r="39" spans="1:16" ht="12" customHeight="1">
      <c r="A39" s="72" t="s">
        <v>31</v>
      </c>
      <c r="B39" s="154">
        <v>0</v>
      </c>
      <c r="C39" s="154">
        <v>2.251036365</v>
      </c>
      <c r="D39" s="154">
        <v>214.21750510000001</v>
      </c>
      <c r="E39" s="154">
        <v>4.5448294372999998</v>
      </c>
      <c r="F39" s="154">
        <v>167.19982728999997</v>
      </c>
      <c r="G39" s="154">
        <v>6.2753717065999997</v>
      </c>
      <c r="H39" s="154">
        <v>2.6894385668999998</v>
      </c>
      <c r="I39" s="154">
        <v>195.55933142999999</v>
      </c>
      <c r="J39" s="154">
        <v>13.285585037000001</v>
      </c>
      <c r="K39" s="154">
        <v>19624.399708000001</v>
      </c>
      <c r="L39" s="154">
        <v>0</v>
      </c>
      <c r="M39" s="154">
        <v>20230.422633000002</v>
      </c>
      <c r="O39" s="269"/>
    </row>
    <row r="40" spans="1:16" ht="12.75" customHeight="1">
      <c r="A40" s="72" t="s">
        <v>32</v>
      </c>
      <c r="B40" s="154">
        <v>0</v>
      </c>
      <c r="C40" s="154">
        <v>0</v>
      </c>
      <c r="D40" s="154">
        <v>0</v>
      </c>
      <c r="E40" s="154">
        <v>0</v>
      </c>
      <c r="F40" s="154">
        <v>0</v>
      </c>
      <c r="G40" s="154">
        <v>4.8620519272000005</v>
      </c>
      <c r="H40" s="154">
        <v>0.24501398695000001</v>
      </c>
      <c r="I40" s="154">
        <v>0</v>
      </c>
      <c r="J40" s="154">
        <v>0.14429808381999998</v>
      </c>
      <c r="K40" s="154">
        <v>1457.3188318</v>
      </c>
      <c r="L40" s="154">
        <v>0</v>
      </c>
      <c r="M40" s="154">
        <v>1462.5701958000002</v>
      </c>
      <c r="O40" s="269"/>
    </row>
    <row r="41" spans="1:16" ht="8.1" customHeight="1">
      <c r="A41" s="72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O41" s="232"/>
    </row>
    <row r="42" spans="1:16" ht="12.75" customHeight="1">
      <c r="A42" s="157" t="s">
        <v>33</v>
      </c>
      <c r="B42" s="158">
        <f t="shared" ref="B42:J42" si="1">SUM(B25:B40)</f>
        <v>270.89616498612224</v>
      </c>
      <c r="C42" s="158">
        <f t="shared" si="1"/>
        <v>668.327175162</v>
      </c>
      <c r="D42" s="158">
        <f t="shared" si="1"/>
        <v>217.424362313675</v>
      </c>
      <c r="E42" s="158">
        <f t="shared" si="1"/>
        <v>11.982292455900001</v>
      </c>
      <c r="F42" s="158">
        <f t="shared" si="1"/>
        <v>173.80245492841138</v>
      </c>
      <c r="G42" s="158">
        <f t="shared" si="1"/>
        <v>11.2762841203443</v>
      </c>
      <c r="H42" s="158">
        <f t="shared" si="1"/>
        <v>2387.7632607245087</v>
      </c>
      <c r="I42" s="158">
        <f t="shared" si="1"/>
        <v>9128.8657315656401</v>
      </c>
      <c r="J42" s="158">
        <f t="shared" si="1"/>
        <v>4165.5380199462797</v>
      </c>
      <c r="K42" s="158">
        <f>SUM(K25:K40)</f>
        <v>86588.050971826</v>
      </c>
      <c r="L42" s="158">
        <f>SUM(L25:L40)</f>
        <v>20222.79340948</v>
      </c>
      <c r="M42" s="158">
        <f>SUM(M25:M40)</f>
        <v>123846.720128</v>
      </c>
      <c r="O42" s="233"/>
    </row>
    <row r="43" spans="1:16" ht="8.1" customHeight="1">
      <c r="A43" s="72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</row>
    <row r="44" spans="1:16" ht="12.75" customHeight="1">
      <c r="A44" s="157" t="s">
        <v>60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</row>
    <row r="45" spans="1:16">
      <c r="A45" s="157" t="s">
        <v>61</v>
      </c>
      <c r="B45" s="158">
        <f>B47-B42-B22</f>
        <v>98.218251867971958</v>
      </c>
      <c r="C45" s="158">
        <f t="shared" ref="C45:J45" si="2">C47-C42-C22</f>
        <v>119.70704671912608</v>
      </c>
      <c r="D45" s="158">
        <f t="shared" si="2"/>
        <v>6347.0672438402298</v>
      </c>
      <c r="E45" s="158">
        <f t="shared" si="2"/>
        <v>508.40945089556499</v>
      </c>
      <c r="F45" s="158">
        <f t="shared" si="2"/>
        <v>3303.7061215532826</v>
      </c>
      <c r="G45" s="158">
        <f t="shared" si="2"/>
        <v>1670.4576897721306</v>
      </c>
      <c r="H45" s="158">
        <f t="shared" si="2"/>
        <v>1603.5486477436948</v>
      </c>
      <c r="I45" s="158">
        <f t="shared" si="2"/>
        <v>5423.0991263614706</v>
      </c>
      <c r="J45" s="158">
        <f t="shared" si="2"/>
        <v>7976.3193802963797</v>
      </c>
      <c r="K45" s="158">
        <f>K47-K42-K22</f>
        <v>228375.79932738416</v>
      </c>
      <c r="L45" s="158" t="s">
        <v>133</v>
      </c>
      <c r="M45" s="158">
        <f>M47-M42-M22</f>
        <v>255426.33228662689</v>
      </c>
      <c r="N45" s="158"/>
    </row>
    <row r="46" spans="1:16" ht="8.1" customHeight="1">
      <c r="A46" s="72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8"/>
    </row>
    <row r="47" spans="1:16" ht="12.75" customHeight="1">
      <c r="A47" s="157" t="s">
        <v>62</v>
      </c>
      <c r="B47" s="287">
        <v>2601.8021953520938</v>
      </c>
      <c r="C47" s="287">
        <v>5703.2461858211263</v>
      </c>
      <c r="D47" s="287">
        <v>7886.9721249804852</v>
      </c>
      <c r="E47" s="287">
        <v>4661.6921482837733</v>
      </c>
      <c r="F47" s="287">
        <v>4609.1545086352935</v>
      </c>
      <c r="G47" s="287">
        <v>3145.546092862965</v>
      </c>
      <c r="H47" s="287">
        <v>5501.1746145328734</v>
      </c>
      <c r="I47" s="287">
        <v>14925.086292559567</v>
      </c>
      <c r="J47" s="287">
        <v>12766.49025831876</v>
      </c>
      <c r="K47" s="325">
        <v>316061</v>
      </c>
      <c r="L47" s="158">
        <v>20222.793409999998</v>
      </c>
      <c r="M47" s="158">
        <f>SUM(B47:L47)</f>
        <v>398084.9578313469</v>
      </c>
      <c r="N47" s="158"/>
      <c r="O47" s="212"/>
      <c r="P47" s="212"/>
    </row>
    <row r="48" spans="1:16" ht="8.1" customHeight="1">
      <c r="A48" s="157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</row>
    <row r="49" spans="1:28">
      <c r="A49" s="157" t="s">
        <v>63</v>
      </c>
      <c r="B49" s="158">
        <f>B53-B47</f>
        <v>4.8692599479063574</v>
      </c>
      <c r="C49" s="158">
        <f t="shared" ref="C49:I49" si="3">C53-C47</f>
        <v>5.9295234788742164</v>
      </c>
      <c r="D49" s="158">
        <f t="shared" si="3"/>
        <v>16.184918849514361</v>
      </c>
      <c r="E49" s="158">
        <f t="shared" si="3"/>
        <v>3.7441784162265321</v>
      </c>
      <c r="F49" s="158">
        <f t="shared" si="3"/>
        <v>139.71944516470649</v>
      </c>
      <c r="G49" s="158">
        <f t="shared" si="3"/>
        <v>23.00724513703517</v>
      </c>
      <c r="H49" s="158">
        <f t="shared" si="3"/>
        <v>73.726647067126578</v>
      </c>
      <c r="I49" s="158">
        <f t="shared" si="3"/>
        <v>96.011883440434758</v>
      </c>
      <c r="J49" s="158">
        <f>J53-J47</f>
        <v>569.38908968123906</v>
      </c>
      <c r="K49" s="326">
        <f>K53-K47</f>
        <v>100.54035000002477</v>
      </c>
      <c r="L49" s="158" t="s">
        <v>133</v>
      </c>
      <c r="M49" s="158">
        <f>SUM(B49:K49)</f>
        <v>1033.1225411830883</v>
      </c>
      <c r="N49" s="158"/>
      <c r="O49" s="312"/>
      <c r="P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</row>
    <row r="50" spans="1:28" ht="8.1" customHeight="1">
      <c r="A50" s="72"/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</row>
    <row r="51" spans="1:28" ht="12.75" customHeight="1">
      <c r="A51" s="72" t="s">
        <v>170</v>
      </c>
      <c r="B51" s="155" t="s">
        <v>133</v>
      </c>
      <c r="C51" s="155" t="s">
        <v>133</v>
      </c>
      <c r="D51" s="155" t="s">
        <v>133</v>
      </c>
      <c r="E51" s="155" t="s">
        <v>133</v>
      </c>
      <c r="F51" s="155" t="s">
        <v>133</v>
      </c>
      <c r="G51" s="155" t="s">
        <v>133</v>
      </c>
      <c r="H51" s="155" t="s">
        <v>133</v>
      </c>
      <c r="I51" s="155" t="s">
        <v>133</v>
      </c>
      <c r="J51" s="155" t="s">
        <v>133</v>
      </c>
      <c r="K51" s="155" t="s">
        <v>133</v>
      </c>
      <c r="L51" s="155">
        <v>20222.793409999998</v>
      </c>
      <c r="M51" s="155">
        <v>20222.793409999998</v>
      </c>
      <c r="N51" s="156"/>
      <c r="O51" s="290"/>
    </row>
    <row r="52" spans="1:28" ht="8.1" customHeight="1">
      <c r="A52" s="157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289"/>
    </row>
    <row r="53" spans="1:28">
      <c r="A53" s="180" t="s">
        <v>64</v>
      </c>
      <c r="B53" s="270">
        <f>'Table 18'!B18</f>
        <v>2606.6714553000002</v>
      </c>
      <c r="C53" s="270">
        <f>'Table 18'!C18</f>
        <v>5709.1757093000006</v>
      </c>
      <c r="D53" s="270">
        <f>'Table 18'!D18</f>
        <v>7903.1570438299996</v>
      </c>
      <c r="E53" s="270">
        <f>'Table 18'!E18</f>
        <v>4665.4363266999999</v>
      </c>
      <c r="F53" s="270">
        <f>'Table 18'!F18</f>
        <v>4748.8739538</v>
      </c>
      <c r="G53" s="270">
        <f>'Table 18'!G18</f>
        <v>3168.5533380000002</v>
      </c>
      <c r="H53" s="270">
        <f>'Table 18'!H18</f>
        <v>5574.9012616</v>
      </c>
      <c r="I53" s="270">
        <f>'Table 18'!I18</f>
        <v>15021.098176000001</v>
      </c>
      <c r="J53" s="270">
        <f>'Table 18'!J18</f>
        <v>13335.879347999999</v>
      </c>
      <c r="K53" s="270">
        <f>'Table 18'!K18</f>
        <v>316161.54035000002</v>
      </c>
      <c r="L53" s="270" t="s">
        <v>133</v>
      </c>
      <c r="M53" s="270">
        <f>'Table 18'!L18</f>
        <v>378895.28696252999</v>
      </c>
      <c r="N53" s="283"/>
    </row>
    <row r="54" spans="1:28" s="153" customFormat="1" ht="8.1" customHeight="1">
      <c r="A54" s="72"/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21"/>
    </row>
    <row r="55" spans="1:28" s="71" customFormat="1" ht="12" customHeight="1">
      <c r="A55" s="385" t="s">
        <v>150</v>
      </c>
      <c r="B55" s="385"/>
      <c r="C55" s="385"/>
      <c r="D55" s="385"/>
      <c r="E55" s="385"/>
      <c r="F55" s="385"/>
      <c r="G55" s="385"/>
      <c r="H55" s="385"/>
      <c r="I55" s="385"/>
      <c r="J55" s="385"/>
      <c r="K55" s="385"/>
      <c r="L55" s="385"/>
      <c r="M55" s="385"/>
      <c r="N55" s="263"/>
      <c r="O55" s="153"/>
    </row>
    <row r="56" spans="1:28" ht="12" customHeight="1">
      <c r="A56" s="381" t="s">
        <v>151</v>
      </c>
      <c r="B56" s="382"/>
      <c r="C56" s="382"/>
      <c r="D56" s="382"/>
      <c r="E56" s="382"/>
      <c r="F56" s="382"/>
      <c r="G56" s="382"/>
      <c r="H56" s="382"/>
      <c r="I56" s="382"/>
      <c r="J56" s="382"/>
      <c r="K56" s="382"/>
      <c r="L56" s="382"/>
      <c r="M56" s="382"/>
      <c r="N56" s="72"/>
      <c r="O56" s="312"/>
      <c r="P56" s="312"/>
      <c r="Q56" s="312"/>
      <c r="R56" s="312"/>
      <c r="S56" s="312"/>
      <c r="T56" s="312"/>
      <c r="U56" s="312"/>
      <c r="V56" s="312"/>
      <c r="W56" s="312"/>
      <c r="X56" s="312"/>
      <c r="Y56" s="312"/>
      <c r="Z56" s="312"/>
      <c r="AA56" s="312"/>
      <c r="AB56" s="312"/>
    </row>
    <row r="57" spans="1:28" ht="12" customHeight="1">
      <c r="A57" s="381" t="s">
        <v>155</v>
      </c>
      <c r="B57" s="382"/>
      <c r="C57" s="382"/>
      <c r="D57" s="382"/>
      <c r="E57" s="382"/>
      <c r="F57" s="382"/>
      <c r="G57" s="382"/>
      <c r="H57" s="382"/>
      <c r="I57" s="382"/>
      <c r="J57" s="382"/>
      <c r="K57" s="382"/>
      <c r="L57" s="382"/>
      <c r="M57" s="382"/>
      <c r="N57" s="72"/>
      <c r="O57" s="312"/>
      <c r="P57" s="312"/>
      <c r="Q57" s="312"/>
      <c r="R57" s="312"/>
      <c r="S57" s="312"/>
      <c r="T57" s="312"/>
      <c r="U57" s="312"/>
      <c r="V57" s="312"/>
      <c r="W57" s="312"/>
      <c r="X57" s="312"/>
      <c r="Y57" s="312"/>
      <c r="Z57" s="312"/>
      <c r="AA57" s="312"/>
      <c r="AB57" s="312"/>
    </row>
    <row r="58" spans="1:28" ht="12" customHeight="1">
      <c r="A58" s="383" t="s">
        <v>157</v>
      </c>
      <c r="B58" s="384"/>
      <c r="C58" s="384"/>
      <c r="D58" s="384"/>
      <c r="E58" s="384"/>
      <c r="F58" s="384"/>
      <c r="G58" s="384"/>
      <c r="H58" s="384"/>
      <c r="I58" s="384"/>
      <c r="J58" s="384"/>
      <c r="K58" s="384"/>
      <c r="L58" s="384"/>
      <c r="M58" s="384"/>
      <c r="N58" s="188"/>
      <c r="O58" s="312"/>
      <c r="P58" s="312"/>
      <c r="Q58" s="312"/>
      <c r="R58" s="312"/>
      <c r="S58" s="312"/>
      <c r="T58" s="312"/>
      <c r="U58" s="312"/>
      <c r="V58" s="312"/>
      <c r="W58" s="312"/>
      <c r="X58" s="312"/>
      <c r="Y58" s="312"/>
      <c r="Z58" s="312"/>
      <c r="AA58" s="312"/>
      <c r="AB58" s="312"/>
    </row>
    <row r="59" spans="1:28" ht="12" customHeight="1">
      <c r="A59" s="187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312"/>
      <c r="P59" s="312"/>
      <c r="Q59" s="312"/>
      <c r="R59" s="312"/>
      <c r="S59" s="312"/>
      <c r="T59" s="312"/>
      <c r="U59" s="312"/>
      <c r="V59" s="312"/>
      <c r="W59" s="312"/>
      <c r="X59" s="312"/>
      <c r="Y59" s="312"/>
      <c r="Z59" s="312"/>
      <c r="AA59" s="312"/>
      <c r="AB59" s="312"/>
    </row>
    <row r="60" spans="1:28" ht="12" customHeight="1">
      <c r="A60" s="187" t="s">
        <v>129</v>
      </c>
      <c r="B60" s="187"/>
      <c r="I60" s="212"/>
      <c r="J60" s="212"/>
      <c r="M60" s="212"/>
      <c r="N60" s="212"/>
    </row>
    <row r="61" spans="1:28" ht="12" customHeight="1">
      <c r="A61" s="78" t="s">
        <v>130</v>
      </c>
      <c r="B61" s="78"/>
      <c r="K61" s="212"/>
      <c r="M61" s="70"/>
      <c r="N61" s="70"/>
    </row>
    <row r="62" spans="1:28">
      <c r="B62" s="282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12"/>
    </row>
    <row r="63" spans="1:28" ht="12.75" customHeight="1">
      <c r="A63" s="32" t="s">
        <v>177</v>
      </c>
      <c r="B63" s="279"/>
      <c r="C63" s="279"/>
      <c r="D63" s="279"/>
      <c r="E63" s="279"/>
      <c r="F63" s="279"/>
      <c r="G63" s="279"/>
      <c r="H63" s="279"/>
      <c r="I63" s="279"/>
      <c r="J63" s="279"/>
      <c r="K63" s="279"/>
      <c r="L63" s="279"/>
      <c r="M63" s="279"/>
      <c r="N63" s="203"/>
    </row>
    <row r="64" spans="1:28"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04"/>
    </row>
    <row r="65" spans="2:14">
      <c r="B65" s="232"/>
      <c r="C65" s="232"/>
      <c r="D65" s="232"/>
      <c r="E65" s="232"/>
      <c r="F65" s="232"/>
      <c r="G65" s="232"/>
      <c r="H65" s="232"/>
      <c r="I65" s="232"/>
      <c r="J65" s="232"/>
      <c r="K65" s="232"/>
      <c r="L65" s="329"/>
      <c r="M65" s="232"/>
      <c r="N65" s="330"/>
    </row>
    <row r="66" spans="2:14">
      <c r="B66" s="314"/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  <c r="N66" s="314"/>
    </row>
    <row r="67" spans="2:14">
      <c r="B67" s="314"/>
      <c r="C67" s="314"/>
      <c r="D67" s="314"/>
      <c r="E67" s="314"/>
      <c r="F67" s="314"/>
      <c r="G67" s="314"/>
      <c r="H67" s="314"/>
      <c r="I67" s="314"/>
      <c r="J67" s="314"/>
      <c r="K67" s="314"/>
      <c r="L67" s="314"/>
      <c r="M67" s="314"/>
    </row>
    <row r="68" spans="2:14">
      <c r="M68" s="314"/>
    </row>
  </sheetData>
  <mergeCells count="13">
    <mergeCell ref="A56:M56"/>
    <mergeCell ref="A57:M57"/>
    <mergeCell ref="A58:M58"/>
    <mergeCell ref="A55:M55"/>
    <mergeCell ref="B7:M7"/>
    <mergeCell ref="A2:M2"/>
    <mergeCell ref="A3:M3"/>
    <mergeCell ref="B5:H5"/>
    <mergeCell ref="K5:K6"/>
    <mergeCell ref="L5:L6"/>
    <mergeCell ref="M5:M6"/>
    <mergeCell ref="A5:A7"/>
    <mergeCell ref="I5:J5"/>
  </mergeCells>
  <phoneticPr fontId="3" type="noConversion"/>
  <printOptions horizontalCentered="1"/>
  <pageMargins left="0.39370078740157483" right="0.39370078740157483" top="0.62992125984251968" bottom="0.62992125984251968" header="0.19685039370078741" footer="0.39370078740157483"/>
  <pageSetup paperSize="9" scale="90" orientation="portrait" r:id="rId1"/>
  <headerFooter alignWithMargins="0">
    <oddHeader>&amp;C&amp;"Arial Narrow Mäori,Regular"&amp;7T O U R I S M   S A T E L L I T E   A C C O U N T   2 0 1 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Normal="100" workbookViewId="0"/>
  </sheetViews>
  <sheetFormatPr defaultRowHeight="12.75"/>
  <cols>
    <col min="1" max="1" width="39.28515625" style="61" customWidth="1"/>
    <col min="2" max="2" width="13.42578125" style="61" customWidth="1"/>
    <col min="3" max="3" width="12.42578125" style="61" customWidth="1"/>
    <col min="4" max="4" width="13" style="61" customWidth="1"/>
    <col min="5" max="5" width="14.85546875" style="61" customWidth="1"/>
    <col min="6" max="16384" width="9.140625" style="61"/>
  </cols>
  <sheetData>
    <row r="1" spans="1:8" s="11" customFormat="1">
      <c r="A1" s="248" t="s">
        <v>71</v>
      </c>
    </row>
    <row r="2" spans="1:8" s="11" customFormat="1" ht="15" customHeight="1">
      <c r="A2" s="392" t="s">
        <v>183</v>
      </c>
      <c r="B2" s="392"/>
      <c r="C2" s="392"/>
      <c r="D2" s="392"/>
    </row>
    <row r="3" spans="1:8" s="11" customFormat="1" ht="15" customHeight="1">
      <c r="A3" s="393" t="s">
        <v>202</v>
      </c>
      <c r="B3" s="393"/>
      <c r="C3" s="393"/>
      <c r="D3" s="393"/>
    </row>
    <row r="4" spans="1:8" s="11" customFormat="1" ht="7.5" customHeight="1">
      <c r="A4" s="73"/>
      <c r="B4" s="73"/>
      <c r="C4" s="73"/>
    </row>
    <row r="5" spans="1:8" s="75" customFormat="1" ht="12.75" customHeight="1">
      <c r="A5" s="396" t="s">
        <v>0</v>
      </c>
      <c r="B5" s="354" t="s">
        <v>207</v>
      </c>
      <c r="C5" s="394" t="s">
        <v>208</v>
      </c>
      <c r="D5" s="389" t="s">
        <v>70</v>
      </c>
    </row>
    <row r="6" spans="1:8" s="75" customFormat="1" ht="25.5" customHeight="1">
      <c r="A6" s="397"/>
      <c r="B6" s="355"/>
      <c r="C6" s="395"/>
      <c r="D6" s="390"/>
    </row>
    <row r="7" spans="1:8" s="11" customFormat="1" ht="12.75" customHeight="1">
      <c r="A7" s="398"/>
      <c r="B7" s="388" t="s">
        <v>7</v>
      </c>
      <c r="C7" s="352"/>
      <c r="D7" s="391"/>
      <c r="E7" s="59"/>
      <c r="F7" s="50"/>
      <c r="G7" s="50"/>
      <c r="H7" s="50"/>
    </row>
    <row r="8" spans="1:8" s="11" customFormat="1" ht="8.1" customHeight="1">
      <c r="A8" s="30"/>
      <c r="B8" s="76"/>
      <c r="C8" s="76"/>
      <c r="D8" s="76"/>
      <c r="E8" s="59"/>
      <c r="F8" s="50"/>
      <c r="G8" s="50"/>
      <c r="H8" s="50"/>
    </row>
    <row r="9" spans="1:8" ht="12.75" customHeight="1">
      <c r="A9" s="30" t="s">
        <v>8</v>
      </c>
      <c r="B9" s="77"/>
      <c r="C9" s="77"/>
      <c r="D9" s="77"/>
      <c r="E9" s="195"/>
      <c r="F9" s="196"/>
      <c r="G9" s="196"/>
      <c r="H9" s="16"/>
    </row>
    <row r="10" spans="1:8" s="11" customFormat="1" ht="12.75" customHeight="1">
      <c r="A10" s="79" t="s">
        <v>9</v>
      </c>
      <c r="B10" s="164">
        <v>2000.1693718000001</v>
      </c>
      <c r="C10" s="164">
        <v>2137.4399026000001</v>
      </c>
      <c r="D10" s="224">
        <v>0.93577806299999999</v>
      </c>
      <c r="E10" s="197"/>
      <c r="F10" s="216"/>
      <c r="G10" s="198"/>
      <c r="H10" s="80"/>
    </row>
    <row r="11" spans="1:8" s="11" customFormat="1" ht="12.75" customHeight="1">
      <c r="A11" s="79" t="s">
        <v>10</v>
      </c>
      <c r="B11" s="164">
        <v>2623.9527442999997</v>
      </c>
      <c r="C11" s="164">
        <v>6528.1707200999999</v>
      </c>
      <c r="D11" s="224">
        <v>0.40194303380000002</v>
      </c>
      <c r="E11" s="197"/>
      <c r="F11" s="216"/>
      <c r="G11" s="199"/>
      <c r="H11" s="80"/>
    </row>
    <row r="12" spans="1:8" s="11" customFormat="1" ht="12.75" customHeight="1">
      <c r="A12" s="79" t="s">
        <v>144</v>
      </c>
      <c r="B12" s="164">
        <v>707.85995020600001</v>
      </c>
      <c r="C12" s="164">
        <v>1586.2510974299998</v>
      </c>
      <c r="D12" s="224">
        <f>B12/C12</f>
        <v>0.44624709880601826</v>
      </c>
      <c r="E12" s="197"/>
      <c r="F12" s="216"/>
      <c r="G12" s="199"/>
      <c r="H12" s="80"/>
    </row>
    <row r="13" spans="1:8" s="11" customFormat="1" ht="12.75" customHeight="1">
      <c r="A13" s="79" t="s">
        <v>11</v>
      </c>
      <c r="B13" s="164">
        <v>3934.0341307999997</v>
      </c>
      <c r="C13" s="164">
        <v>4027.6974578999998</v>
      </c>
      <c r="D13" s="224">
        <v>0.97674519299999996</v>
      </c>
      <c r="E13" s="197"/>
      <c r="F13" s="216"/>
      <c r="G13" s="273"/>
      <c r="H13" s="80"/>
    </row>
    <row r="14" spans="1:8" s="11" customFormat="1" ht="12.75" customHeight="1">
      <c r="A14" s="79" t="s">
        <v>12</v>
      </c>
      <c r="B14" s="164">
        <v>942.39813852000009</v>
      </c>
      <c r="C14" s="164">
        <v>975.18278552000004</v>
      </c>
      <c r="D14" s="224">
        <v>0.96638102370000001</v>
      </c>
      <c r="E14" s="197"/>
      <c r="F14" s="216"/>
      <c r="G14" s="199"/>
      <c r="H14" s="80"/>
    </row>
    <row r="15" spans="1:8" s="11" customFormat="1" ht="12.75" customHeight="1">
      <c r="A15" s="79" t="s">
        <v>13</v>
      </c>
      <c r="B15" s="164">
        <v>510.02428837999997</v>
      </c>
      <c r="C15" s="164">
        <v>1684.1715882000001</v>
      </c>
      <c r="D15" s="224">
        <v>0.30283392260000003</v>
      </c>
      <c r="E15" s="197"/>
      <c r="F15" s="216"/>
      <c r="G15" s="199"/>
      <c r="H15" s="80"/>
    </row>
    <row r="16" spans="1:8" s="11" customFormat="1" ht="12.75" customHeight="1">
      <c r="A16" s="79" t="s">
        <v>14</v>
      </c>
      <c r="B16" s="164">
        <v>404.06700000000001</v>
      </c>
      <c r="C16" s="164">
        <v>404.06759992000002</v>
      </c>
      <c r="D16" s="224">
        <v>0.99999851529999995</v>
      </c>
      <c r="E16" s="197"/>
      <c r="F16" s="216"/>
      <c r="G16" s="199"/>
      <c r="H16" s="80"/>
    </row>
    <row r="17" spans="1:8" s="11" customFormat="1" ht="12.75" customHeight="1">
      <c r="A17" s="79" t="s">
        <v>145</v>
      </c>
      <c r="B17" s="164"/>
      <c r="C17" s="164"/>
      <c r="D17" s="224"/>
      <c r="E17" s="197"/>
      <c r="F17" s="216"/>
      <c r="G17" s="199"/>
      <c r="H17" s="80"/>
    </row>
    <row r="18" spans="1:8" s="11" customFormat="1" ht="12.75" customHeight="1">
      <c r="A18" s="79" t="s">
        <v>66</v>
      </c>
      <c r="B18" s="164">
        <v>140.02359075999999</v>
      </c>
      <c r="C18" s="164">
        <v>403.82477195000001</v>
      </c>
      <c r="D18" s="224">
        <v>0.34674344039999999</v>
      </c>
      <c r="E18" s="197"/>
      <c r="F18" s="216"/>
      <c r="G18" s="199"/>
      <c r="H18" s="80"/>
    </row>
    <row r="19" spans="1:8" s="11" customFormat="1" ht="12.75" customHeight="1">
      <c r="A19" s="79" t="s">
        <v>16</v>
      </c>
      <c r="B19" s="164">
        <v>366.42286161000004</v>
      </c>
      <c r="C19" s="164">
        <v>1065.0994931</v>
      </c>
      <c r="D19" s="224">
        <v>0.34402688570000001</v>
      </c>
      <c r="E19" s="197"/>
      <c r="F19" s="216"/>
      <c r="G19" s="199"/>
      <c r="H19" s="80"/>
    </row>
    <row r="20" spans="1:8" s="11" customFormat="1" ht="8.1" customHeight="1">
      <c r="A20" s="79"/>
      <c r="B20" s="164"/>
      <c r="C20" s="164"/>
      <c r="D20" s="224"/>
      <c r="E20" s="197"/>
      <c r="F20" s="216"/>
      <c r="G20" s="199"/>
      <c r="H20" s="80"/>
    </row>
    <row r="21" spans="1:8" s="11" customFormat="1" ht="12.75" customHeight="1">
      <c r="A21" s="18" t="s">
        <v>17</v>
      </c>
      <c r="B21" s="220">
        <v>11628.952076</v>
      </c>
      <c r="C21" s="220">
        <v>18811.905416999998</v>
      </c>
      <c r="D21" s="225" t="s">
        <v>133</v>
      </c>
      <c r="E21" s="197"/>
      <c r="F21" s="216"/>
      <c r="G21" s="199"/>
      <c r="H21" s="80"/>
    </row>
    <row r="22" spans="1:8" s="11" customFormat="1" ht="9.9499999999999993" customHeight="1">
      <c r="A22" s="79"/>
      <c r="B22" s="164"/>
      <c r="C22" s="164"/>
      <c r="D22" s="224"/>
      <c r="E22" s="197"/>
      <c r="F22" s="216"/>
      <c r="G22" s="199"/>
      <c r="H22" s="80"/>
    </row>
    <row r="23" spans="1:8" s="11" customFormat="1" ht="12.75" customHeight="1">
      <c r="A23" s="18" t="s">
        <v>18</v>
      </c>
      <c r="B23" s="164"/>
      <c r="C23" s="164"/>
      <c r="D23" s="224"/>
      <c r="E23" s="197"/>
      <c r="F23" s="216"/>
      <c r="G23" s="199"/>
      <c r="H23" s="80"/>
    </row>
    <row r="24" spans="1:8" s="11" customFormat="1" ht="12.75" customHeight="1">
      <c r="A24" s="79" t="s">
        <v>19</v>
      </c>
      <c r="B24" s="164">
        <v>279.56025255999998</v>
      </c>
      <c r="C24" s="164">
        <v>4778.1785338999998</v>
      </c>
      <c r="D24" s="224">
        <v>5.85077034E-2</v>
      </c>
      <c r="E24" s="197"/>
      <c r="F24" s="216"/>
      <c r="G24" s="199"/>
      <c r="H24" s="80"/>
    </row>
    <row r="25" spans="1:8" s="11" customFormat="1" ht="12.75" customHeight="1">
      <c r="A25" s="79" t="s">
        <v>20</v>
      </c>
      <c r="B25" s="164">
        <v>563.79077092</v>
      </c>
      <c r="C25" s="164">
        <v>3383.0315443999998</v>
      </c>
      <c r="D25" s="224">
        <v>0.16665253150000001</v>
      </c>
      <c r="E25" s="197"/>
      <c r="F25" s="216"/>
      <c r="G25" s="199"/>
      <c r="H25" s="80"/>
    </row>
    <row r="26" spans="1:8" s="11" customFormat="1" ht="12.75" customHeight="1">
      <c r="A26" s="79" t="s">
        <v>146</v>
      </c>
      <c r="B26" s="223"/>
      <c r="C26" s="223"/>
      <c r="D26" s="224"/>
      <c r="E26" s="197"/>
      <c r="F26" s="216"/>
      <c r="G26" s="199"/>
      <c r="H26" s="80"/>
    </row>
    <row r="27" spans="1:8" s="11" customFormat="1" ht="12.75" customHeight="1">
      <c r="A27" s="79" t="s">
        <v>67</v>
      </c>
      <c r="B27" s="164">
        <v>2133.9568498999997</v>
      </c>
      <c r="C27" s="164">
        <v>42087.156912999999</v>
      </c>
      <c r="D27" s="224">
        <v>5.0703278800000001E-2</v>
      </c>
      <c r="E27" s="197"/>
      <c r="F27" s="216"/>
      <c r="G27" s="199"/>
      <c r="H27" s="80"/>
    </row>
    <row r="28" spans="1:8" s="11" customFormat="1" ht="12.75" customHeight="1">
      <c r="A28" s="79" t="s">
        <v>68</v>
      </c>
      <c r="B28" s="164">
        <v>2526.9547929999999</v>
      </c>
      <c r="C28" s="164">
        <v>10339.727632</v>
      </c>
      <c r="D28" s="224">
        <v>0.24439278119999999</v>
      </c>
      <c r="E28" s="197"/>
      <c r="F28" s="216"/>
      <c r="G28" s="199"/>
      <c r="H28" s="80"/>
    </row>
    <row r="29" spans="1:8" s="11" customFormat="1" ht="12.75" customHeight="1">
      <c r="A29" s="79" t="s">
        <v>24</v>
      </c>
      <c r="B29" s="164">
        <v>165.40143212999999</v>
      </c>
      <c r="C29" s="164">
        <v>3994.2343588999997</v>
      </c>
      <c r="D29" s="224">
        <v>4.1410046899999997E-2</v>
      </c>
      <c r="E29" s="197"/>
      <c r="F29" s="216"/>
      <c r="G29" s="199"/>
      <c r="H29" s="80"/>
    </row>
    <row r="30" spans="1:8" s="11" customFormat="1" ht="12.75" customHeight="1">
      <c r="A30" s="79" t="s">
        <v>25</v>
      </c>
      <c r="B30" s="164">
        <v>698.04561683999998</v>
      </c>
      <c r="C30" s="164">
        <v>7512.6091193000002</v>
      </c>
      <c r="D30" s="224">
        <v>9.2916536199999997E-2</v>
      </c>
      <c r="E30" s="197"/>
      <c r="F30" s="216"/>
      <c r="G30" s="199"/>
      <c r="H30" s="80"/>
    </row>
    <row r="31" spans="1:8" s="11" customFormat="1" ht="12.75" customHeight="1">
      <c r="A31" s="79" t="s">
        <v>26</v>
      </c>
      <c r="B31" s="164">
        <v>899.95111667999993</v>
      </c>
      <c r="C31" s="164">
        <v>9666.3063105999991</v>
      </c>
      <c r="D31" s="224">
        <v>9.3101862100000002E-2</v>
      </c>
      <c r="E31" s="197"/>
      <c r="F31" s="216"/>
      <c r="G31" s="199"/>
      <c r="H31" s="80"/>
    </row>
    <row r="32" spans="1:8" s="11" customFormat="1" ht="12.75" customHeight="1">
      <c r="A32" s="79" t="s">
        <v>27</v>
      </c>
      <c r="B32" s="164">
        <v>20.151696326</v>
      </c>
      <c r="C32" s="164">
        <v>2985.8600718000002</v>
      </c>
      <c r="D32" s="224">
        <v>6.7490424000000004E-3</v>
      </c>
      <c r="E32" s="197"/>
      <c r="F32" s="216"/>
      <c r="G32" s="199"/>
      <c r="H32" s="80"/>
    </row>
    <row r="33" spans="1:9" s="11" customFormat="1" ht="12.75" customHeight="1">
      <c r="A33" s="79" t="s">
        <v>118</v>
      </c>
      <c r="B33" s="164">
        <v>84.325554361999991</v>
      </c>
      <c r="C33" s="164">
        <v>2251.4235466999999</v>
      </c>
      <c r="D33" s="224">
        <v>3.74543273E-2</v>
      </c>
      <c r="E33" s="197"/>
      <c r="F33" s="216"/>
      <c r="G33" s="199"/>
      <c r="H33" s="80"/>
    </row>
    <row r="34" spans="1:9" s="11" customFormat="1" ht="12.75" customHeight="1">
      <c r="A34" s="79" t="s">
        <v>28</v>
      </c>
      <c r="B34" s="164">
        <v>159.98281967999998</v>
      </c>
      <c r="C34" s="164">
        <v>8025.7178448000004</v>
      </c>
      <c r="D34" s="224">
        <v>1.99337708E-2</v>
      </c>
      <c r="E34" s="197"/>
      <c r="F34" s="216"/>
      <c r="G34" s="199"/>
      <c r="H34" s="80"/>
    </row>
    <row r="35" spans="1:9" s="11" customFormat="1" ht="12.75" customHeight="1">
      <c r="A35" s="79" t="s">
        <v>29</v>
      </c>
      <c r="B35" s="164">
        <v>130.19062156999999</v>
      </c>
      <c r="C35" s="164">
        <v>2614.8185395</v>
      </c>
      <c r="D35" s="224">
        <v>4.97895436E-2</v>
      </c>
      <c r="E35" s="197"/>
      <c r="F35" s="216"/>
      <c r="G35" s="199"/>
      <c r="H35" s="80"/>
    </row>
    <row r="36" spans="1:9" s="11" customFormat="1" ht="12.75" customHeight="1">
      <c r="A36" s="79" t="s">
        <v>30</v>
      </c>
      <c r="B36" s="164">
        <v>422.98153133000005</v>
      </c>
      <c r="C36" s="164">
        <v>4514.6628842999999</v>
      </c>
      <c r="D36" s="224">
        <v>9.3690612600000001E-2</v>
      </c>
      <c r="E36" s="197"/>
      <c r="F36" s="216"/>
      <c r="G36" s="200"/>
      <c r="H36" s="23"/>
      <c r="I36" s="23"/>
    </row>
    <row r="37" spans="1:9" s="11" customFormat="1" ht="12.75" customHeight="1">
      <c r="A37" s="79" t="s">
        <v>31</v>
      </c>
      <c r="B37" s="164">
        <v>527.94765190999999</v>
      </c>
      <c r="C37" s="164">
        <v>20230.422633000002</v>
      </c>
      <c r="D37" s="224">
        <v>2.60967189E-2</v>
      </c>
      <c r="E37" s="197"/>
      <c r="F37" s="216"/>
      <c r="G37" s="199"/>
      <c r="H37" s="80"/>
    </row>
    <row r="38" spans="1:9" s="11" customFormat="1" ht="12.75" customHeight="1">
      <c r="A38" s="79" t="s">
        <v>32</v>
      </c>
      <c r="B38" s="164">
        <v>37.155672075000005</v>
      </c>
      <c r="C38" s="164">
        <v>1462.5701958000002</v>
      </c>
      <c r="D38" s="224">
        <v>2.5404368399999998E-2</v>
      </c>
      <c r="E38" s="197"/>
      <c r="F38" s="216"/>
      <c r="G38" s="199"/>
      <c r="H38" s="50"/>
    </row>
    <row r="39" spans="1:9" s="11" customFormat="1" ht="8.1" customHeight="1">
      <c r="A39" s="79"/>
      <c r="B39" s="164"/>
      <c r="C39" s="164"/>
      <c r="D39" s="81"/>
      <c r="E39" s="3"/>
      <c r="F39" s="216"/>
      <c r="G39" s="199"/>
      <c r="H39" s="50"/>
    </row>
    <row r="40" spans="1:9" s="11" customFormat="1" ht="12.75" customHeight="1">
      <c r="A40" s="18" t="s">
        <v>33</v>
      </c>
      <c r="B40" s="220">
        <v>8650.3963793000003</v>
      </c>
      <c r="C40" s="220">
        <v>123846.72013</v>
      </c>
      <c r="D40" s="82" t="s">
        <v>133</v>
      </c>
      <c r="E40" s="197"/>
      <c r="F40" s="216"/>
      <c r="G40" s="199"/>
      <c r="H40" s="50"/>
    </row>
    <row r="41" spans="1:9" s="11" customFormat="1" ht="9.9499999999999993" customHeight="1">
      <c r="A41" s="52"/>
      <c r="B41" s="9"/>
      <c r="C41" s="9"/>
      <c r="D41" s="81"/>
      <c r="E41" s="201"/>
      <c r="F41" s="216"/>
      <c r="G41" s="202"/>
    </row>
    <row r="42" spans="1:9" s="11" customFormat="1" ht="12.75" customHeight="1">
      <c r="A42" s="30" t="s">
        <v>69</v>
      </c>
      <c r="B42" s="15">
        <f>B21+B40</f>
        <v>20279.348455300002</v>
      </c>
      <c r="C42" s="15">
        <f>C21+C40</f>
        <v>142658.625547</v>
      </c>
      <c r="D42" s="82" t="s">
        <v>133</v>
      </c>
      <c r="E42" s="201"/>
      <c r="F42" s="216"/>
      <c r="G42" s="202"/>
    </row>
    <row r="43" spans="1:9" s="11" customFormat="1" ht="8.1" customHeight="1">
      <c r="A43" s="52"/>
      <c r="B43" s="25"/>
      <c r="C43" s="25"/>
      <c r="D43" s="22"/>
      <c r="E43" s="201"/>
      <c r="F43" s="216"/>
      <c r="G43" s="202"/>
    </row>
    <row r="44" spans="1:9" s="11" customFormat="1" ht="12.75" customHeight="1">
      <c r="A44" s="52" t="s">
        <v>36</v>
      </c>
      <c r="B44" s="17">
        <v>1609.5479034</v>
      </c>
      <c r="C44" s="24" t="s">
        <v>133</v>
      </c>
      <c r="D44" s="83" t="s">
        <v>133</v>
      </c>
      <c r="E44" s="201"/>
      <c r="F44" s="216"/>
      <c r="G44" s="202"/>
    </row>
    <row r="45" spans="1:9" s="11" customFormat="1" ht="8.1" customHeight="1">
      <c r="A45" s="52"/>
      <c r="B45" s="25"/>
      <c r="C45" s="25"/>
      <c r="D45" s="81"/>
      <c r="E45" s="201"/>
      <c r="F45" s="216"/>
      <c r="G45" s="202"/>
    </row>
    <row r="46" spans="1:9" s="11" customFormat="1" ht="12.75" customHeight="1">
      <c r="A46" s="84" t="s">
        <v>37</v>
      </c>
      <c r="B46" s="26">
        <v>21888.896359000002</v>
      </c>
      <c r="C46" s="27" t="s">
        <v>133</v>
      </c>
      <c r="D46" s="85" t="s">
        <v>133</v>
      </c>
      <c r="E46" s="201"/>
      <c r="F46" s="216"/>
      <c r="G46" s="202"/>
    </row>
    <row r="47" spans="1:9" s="11" customFormat="1" ht="8.1" customHeight="1">
      <c r="A47" s="59"/>
      <c r="B47" s="86"/>
      <c r="C47" s="86"/>
      <c r="D47" s="59"/>
    </row>
    <row r="48" spans="1:9" s="11" customFormat="1" ht="12.75" customHeight="1">
      <c r="A48" s="59" t="s">
        <v>150</v>
      </c>
      <c r="B48" s="59"/>
      <c r="C48" s="59"/>
      <c r="D48" s="59"/>
    </row>
    <row r="49" spans="1:5" s="11" customFormat="1" ht="12.75" customHeight="1">
      <c r="A49" s="59" t="s">
        <v>151</v>
      </c>
      <c r="B49" s="59"/>
      <c r="C49" s="59"/>
      <c r="D49" s="59"/>
    </row>
    <row r="50" spans="1:5" s="11" customFormat="1" ht="12.75" customHeight="1">
      <c r="A50" s="59" t="s">
        <v>152</v>
      </c>
      <c r="B50" s="59"/>
      <c r="C50" s="59"/>
      <c r="D50" s="59"/>
    </row>
    <row r="51" spans="1:5" s="11" customFormat="1" ht="12.75" customHeight="1">
      <c r="A51" s="59" t="s">
        <v>203</v>
      </c>
      <c r="B51" s="59"/>
      <c r="C51" s="59"/>
      <c r="D51" s="59"/>
    </row>
    <row r="52" spans="1:5" s="11" customFormat="1" ht="12.75" customHeight="1">
      <c r="A52" s="59" t="s">
        <v>165</v>
      </c>
      <c r="B52" s="59"/>
      <c r="C52" s="59"/>
      <c r="D52" s="59"/>
    </row>
    <row r="53" spans="1:5" s="16" customFormat="1" ht="12.75" customHeight="1">
      <c r="A53" s="59" t="s">
        <v>153</v>
      </c>
      <c r="B53" s="59"/>
      <c r="C53" s="59"/>
      <c r="D53" s="59"/>
    </row>
    <row r="54" spans="1:5" s="16" customFormat="1" ht="12.75" customHeight="1">
      <c r="A54" s="59"/>
      <c r="B54" s="59"/>
      <c r="C54" s="59"/>
      <c r="D54" s="59"/>
    </row>
    <row r="55" spans="1:5" ht="12.75" customHeight="1">
      <c r="A55" s="187" t="s">
        <v>129</v>
      </c>
      <c r="B55" s="188"/>
      <c r="C55" s="383"/>
      <c r="D55" s="384"/>
      <c r="E55" s="87"/>
    </row>
    <row r="56" spans="1:5" ht="12.75" customHeight="1">
      <c r="A56" s="78" t="s">
        <v>130</v>
      </c>
      <c r="B56" s="59"/>
      <c r="C56" s="59"/>
      <c r="D56" s="59"/>
    </row>
    <row r="58" spans="1:5">
      <c r="A58" s="32" t="s">
        <v>177</v>
      </c>
    </row>
    <row r="59" spans="1:5">
      <c r="B59" s="315"/>
      <c r="C59" s="315"/>
    </row>
    <row r="60" spans="1:5">
      <c r="B60" s="316"/>
    </row>
  </sheetData>
  <mergeCells count="8">
    <mergeCell ref="B7:C7"/>
    <mergeCell ref="D5:D7"/>
    <mergeCell ref="C55:D55"/>
    <mergeCell ref="A2:D2"/>
    <mergeCell ref="A3:D3"/>
    <mergeCell ref="B5:B6"/>
    <mergeCell ref="C5:C6"/>
    <mergeCell ref="A5:A7"/>
  </mergeCells>
  <phoneticPr fontId="3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zoomScaleNormal="100" workbookViewId="0"/>
  </sheetViews>
  <sheetFormatPr defaultRowHeight="12.75"/>
  <cols>
    <col min="1" max="1" width="30.7109375" style="90" customWidth="1"/>
    <col min="2" max="2" width="7.28515625" style="90" customWidth="1"/>
    <col min="3" max="3" width="6.28515625" style="90" customWidth="1"/>
    <col min="4" max="5" width="6" style="90" customWidth="1"/>
    <col min="6" max="6" width="6.7109375" style="97" customWidth="1"/>
    <col min="7" max="7" width="5.5703125" style="97" customWidth="1"/>
    <col min="8" max="8" width="5.7109375" style="90" customWidth="1"/>
    <col min="9" max="9" width="6.28515625" style="90" customWidth="1"/>
    <col min="10" max="10" width="6.42578125" style="90" customWidth="1"/>
    <col min="11" max="11" width="7.85546875" style="90" customWidth="1"/>
    <col min="12" max="12" width="7.42578125" style="90" customWidth="1"/>
    <col min="13" max="13" width="11.85546875" style="90" bestFit="1" customWidth="1"/>
    <col min="14" max="14" width="50.85546875" style="90" bestFit="1" customWidth="1"/>
    <col min="15" max="16384" width="9.140625" style="90"/>
  </cols>
  <sheetData>
    <row r="1" spans="1:13" s="89" customFormat="1">
      <c r="A1" s="250" t="s">
        <v>76</v>
      </c>
      <c r="C1" s="88"/>
      <c r="D1" s="88"/>
      <c r="E1" s="88"/>
      <c r="F1" s="88"/>
      <c r="G1" s="88"/>
      <c r="H1" s="61"/>
      <c r="I1" s="61"/>
      <c r="J1" s="61"/>
      <c r="K1" s="61"/>
      <c r="L1" s="61"/>
    </row>
    <row r="2" spans="1:13" ht="15" customHeight="1">
      <c r="A2" s="403" t="s">
        <v>184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</row>
    <row r="3" spans="1:13" s="91" customFormat="1" ht="15" customHeight="1">
      <c r="A3" s="404" t="s">
        <v>202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</row>
    <row r="4" spans="1:13" ht="8.1" customHeight="1">
      <c r="A4" s="88"/>
      <c r="B4" s="88"/>
      <c r="C4" s="88"/>
      <c r="D4" s="88"/>
      <c r="E4" s="88"/>
      <c r="F4" s="88"/>
      <c r="G4" s="88"/>
      <c r="H4" s="61"/>
      <c r="I4" s="61"/>
      <c r="J4" s="61"/>
      <c r="K4" s="61"/>
      <c r="L4" s="61"/>
    </row>
    <row r="5" spans="1:13" s="92" customFormat="1" ht="25.5" customHeight="1">
      <c r="A5" s="367" t="s">
        <v>0</v>
      </c>
      <c r="B5" s="352" t="s">
        <v>39</v>
      </c>
      <c r="C5" s="352"/>
      <c r="D5" s="352"/>
      <c r="E5" s="352"/>
      <c r="F5" s="352"/>
      <c r="G5" s="352"/>
      <c r="H5" s="405"/>
      <c r="I5" s="402" t="s">
        <v>135</v>
      </c>
      <c r="J5" s="354"/>
      <c r="K5" s="408" t="s">
        <v>199</v>
      </c>
      <c r="L5" s="406" t="s">
        <v>55</v>
      </c>
    </row>
    <row r="6" spans="1:13" s="92" customFormat="1" ht="114" customHeight="1">
      <c r="A6" s="368"/>
      <c r="B6" s="12" t="s">
        <v>195</v>
      </c>
      <c r="C6" s="13" t="s">
        <v>201</v>
      </c>
      <c r="D6" s="33" t="s">
        <v>182</v>
      </c>
      <c r="E6" s="33" t="s">
        <v>171</v>
      </c>
      <c r="F6" s="33" t="s">
        <v>210</v>
      </c>
      <c r="G6" s="33" t="s">
        <v>172</v>
      </c>
      <c r="H6" s="33" t="s">
        <v>200</v>
      </c>
      <c r="I6" s="12" t="s">
        <v>43</v>
      </c>
      <c r="J6" s="33" t="s">
        <v>194</v>
      </c>
      <c r="K6" s="409"/>
      <c r="L6" s="407"/>
    </row>
    <row r="7" spans="1:13" s="29" customFormat="1" ht="12.75" customHeight="1">
      <c r="A7" s="369"/>
      <c r="B7" s="388" t="s">
        <v>7</v>
      </c>
      <c r="C7" s="352"/>
      <c r="D7" s="352"/>
      <c r="E7" s="352"/>
      <c r="F7" s="352"/>
      <c r="G7" s="352"/>
      <c r="H7" s="352"/>
      <c r="I7" s="352"/>
      <c r="J7" s="352"/>
      <c r="K7" s="352"/>
      <c r="L7" s="401"/>
      <c r="M7" s="93"/>
    </row>
    <row r="8" spans="1:13" s="29" customFormat="1" ht="12.75" customHeight="1">
      <c r="A8" s="30"/>
      <c r="B8" s="76"/>
      <c r="C8" s="76"/>
      <c r="D8" s="76"/>
      <c r="E8" s="76"/>
      <c r="F8" s="77"/>
      <c r="G8" s="77"/>
      <c r="H8" s="76"/>
      <c r="I8" s="76"/>
      <c r="J8" s="76"/>
      <c r="K8" s="76"/>
      <c r="L8" s="76"/>
      <c r="M8" s="93"/>
    </row>
    <row r="9" spans="1:13" s="29" customFormat="1" ht="12.75" customHeight="1">
      <c r="A9" s="94" t="s">
        <v>8</v>
      </c>
      <c r="C9" s="28"/>
      <c r="D9" s="28"/>
      <c r="E9" s="28"/>
      <c r="F9" s="95"/>
      <c r="G9" s="95"/>
      <c r="H9" s="28"/>
      <c r="I9" s="28"/>
      <c r="J9" s="28"/>
      <c r="K9" s="28"/>
      <c r="L9" s="28"/>
      <c r="M9" s="93"/>
    </row>
    <row r="10" spans="1:13" s="29" customFormat="1" ht="12.75" customHeight="1">
      <c r="A10" s="163" t="s">
        <v>9</v>
      </c>
      <c r="B10" s="331">
        <v>1334.3285083999999</v>
      </c>
      <c r="C10" s="284">
        <v>250.88492534</v>
      </c>
      <c r="D10" s="284">
        <v>0</v>
      </c>
      <c r="E10" s="284">
        <v>0</v>
      </c>
      <c r="F10" s="284">
        <v>0.75542555481999996</v>
      </c>
      <c r="G10" s="284">
        <v>0</v>
      </c>
      <c r="H10" s="284">
        <v>24.119596207999997</v>
      </c>
      <c r="I10" s="284">
        <v>0</v>
      </c>
      <c r="J10" s="284">
        <v>310.11678567999996</v>
      </c>
      <c r="K10" s="284">
        <v>79.964130667000006</v>
      </c>
      <c r="L10" s="293">
        <v>2000.1693718000001</v>
      </c>
      <c r="M10" s="3"/>
    </row>
    <row r="11" spans="1:13" s="29" customFormat="1" ht="12.75" customHeight="1">
      <c r="A11" s="163" t="s">
        <v>10</v>
      </c>
      <c r="B11" s="284">
        <v>287.56209934999998</v>
      </c>
      <c r="C11" s="331">
        <v>1870.5667902</v>
      </c>
      <c r="D11" s="284">
        <v>2.7901333284000001</v>
      </c>
      <c r="E11" s="284">
        <v>0</v>
      </c>
      <c r="F11" s="284">
        <v>9.761314521800001</v>
      </c>
      <c r="G11" s="284">
        <v>0.12312740922</v>
      </c>
      <c r="H11" s="284">
        <v>93.015376301000003</v>
      </c>
      <c r="I11" s="284">
        <v>138.55442869000001</v>
      </c>
      <c r="J11" s="284">
        <v>60.420828108999999</v>
      </c>
      <c r="K11" s="284">
        <v>161.15864634000002</v>
      </c>
      <c r="L11" s="293">
        <v>2623.9527442999997</v>
      </c>
      <c r="M11" s="3"/>
    </row>
    <row r="12" spans="1:13" s="29" customFormat="1" ht="12.75" customHeight="1">
      <c r="A12" s="165" t="s">
        <v>139</v>
      </c>
      <c r="B12" s="284">
        <v>14.436949624</v>
      </c>
      <c r="C12" s="284">
        <v>0</v>
      </c>
      <c r="D12" s="284">
        <v>588.88728501600008</v>
      </c>
      <c r="E12" s="284">
        <v>2.8718779811E-2</v>
      </c>
      <c r="F12" s="284">
        <v>83.331404101700016</v>
      </c>
      <c r="G12" s="284">
        <v>0.32397701684999997</v>
      </c>
      <c r="H12" s="284">
        <v>1.4038760986699999</v>
      </c>
      <c r="I12" s="284">
        <v>0.35172809392999999</v>
      </c>
      <c r="J12" s="284">
        <v>13.203140106000001</v>
      </c>
      <c r="K12" s="284">
        <v>5.8928713680199998</v>
      </c>
      <c r="L12" s="293">
        <v>707.85995020600001</v>
      </c>
      <c r="M12" s="3"/>
    </row>
    <row r="13" spans="1:13" s="29" customFormat="1" ht="12.75" customHeight="1">
      <c r="A13" s="163" t="s">
        <v>11</v>
      </c>
      <c r="B13" s="284">
        <v>0</v>
      </c>
      <c r="C13" s="284">
        <v>0</v>
      </c>
      <c r="D13" s="284">
        <v>0</v>
      </c>
      <c r="E13" s="331">
        <v>3885.9946482999999</v>
      </c>
      <c r="F13" s="284">
        <v>0.50414572860999995</v>
      </c>
      <c r="G13" s="284">
        <v>0</v>
      </c>
      <c r="H13" s="284">
        <v>0</v>
      </c>
      <c r="I13" s="284">
        <v>0.93148348097</v>
      </c>
      <c r="J13" s="284">
        <v>44.265362408999998</v>
      </c>
      <c r="K13" s="284">
        <v>2.3384909117000001</v>
      </c>
      <c r="L13" s="293">
        <v>3934.0341307999997</v>
      </c>
      <c r="M13" s="3"/>
    </row>
    <row r="14" spans="1:13" s="29" customFormat="1" ht="12.75" customHeight="1">
      <c r="A14" s="163" t="s">
        <v>12</v>
      </c>
      <c r="B14" s="284">
        <v>13.038369371</v>
      </c>
      <c r="C14" s="284">
        <v>0</v>
      </c>
      <c r="D14" s="284">
        <v>8.4011035991999989</v>
      </c>
      <c r="E14" s="284">
        <v>22.061525270999997</v>
      </c>
      <c r="F14" s="284">
        <v>849.57101528999999</v>
      </c>
      <c r="G14" s="284">
        <v>1.6972452813000001</v>
      </c>
      <c r="H14" s="284">
        <v>1.9802335290999999</v>
      </c>
      <c r="I14" s="284">
        <v>0</v>
      </c>
      <c r="J14" s="284">
        <v>1.7654233051999999</v>
      </c>
      <c r="K14" s="284">
        <v>43.883222875000001</v>
      </c>
      <c r="L14" s="293">
        <v>942.39813852000009</v>
      </c>
      <c r="M14" s="3"/>
    </row>
    <row r="15" spans="1:13" s="29" customFormat="1" ht="12.75" customHeight="1">
      <c r="A15" s="163" t="s">
        <v>13</v>
      </c>
      <c r="B15" s="284">
        <v>0</v>
      </c>
      <c r="C15" s="284">
        <v>0</v>
      </c>
      <c r="D15" s="284">
        <v>3.9484192503969999</v>
      </c>
      <c r="E15" s="284">
        <v>42.360948239999999</v>
      </c>
      <c r="F15" s="284">
        <v>0.95869388590999993</v>
      </c>
      <c r="G15" s="284">
        <v>432.61755450999999</v>
      </c>
      <c r="H15" s="284">
        <v>0</v>
      </c>
      <c r="I15" s="284">
        <v>1.5011143601000001</v>
      </c>
      <c r="J15" s="284">
        <v>0</v>
      </c>
      <c r="K15" s="284">
        <v>28.637558136999999</v>
      </c>
      <c r="L15" s="293">
        <v>510.02428837999997</v>
      </c>
      <c r="M15" s="3"/>
    </row>
    <row r="16" spans="1:13" s="29" customFormat="1" ht="12.75" customHeight="1">
      <c r="A16" s="163" t="s">
        <v>14</v>
      </c>
      <c r="B16" s="284">
        <v>0</v>
      </c>
      <c r="C16" s="284">
        <v>0</v>
      </c>
      <c r="D16" s="284">
        <v>0</v>
      </c>
      <c r="E16" s="284">
        <v>0</v>
      </c>
      <c r="F16" s="284">
        <v>0</v>
      </c>
      <c r="G16" s="284">
        <v>0</v>
      </c>
      <c r="H16" s="284">
        <v>0</v>
      </c>
      <c r="I16" s="284">
        <v>45.266940265999999</v>
      </c>
      <c r="J16" s="284">
        <v>1.9955894863000001</v>
      </c>
      <c r="K16" s="284">
        <v>356.80447025000001</v>
      </c>
      <c r="L16" s="293">
        <v>404.06700000000001</v>
      </c>
      <c r="M16" s="3"/>
    </row>
    <row r="17" spans="1:16" s="29" customFormat="1" ht="12.75" customHeight="1">
      <c r="A17" s="163" t="s">
        <v>147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93"/>
      <c r="M17" s="3"/>
    </row>
    <row r="18" spans="1:16" s="29" customFormat="1" ht="12.75" customHeight="1">
      <c r="A18" s="163" t="s">
        <v>15</v>
      </c>
      <c r="B18" s="284">
        <v>0</v>
      </c>
      <c r="C18" s="284">
        <v>0</v>
      </c>
      <c r="D18" s="284">
        <v>0</v>
      </c>
      <c r="E18" s="284">
        <v>0</v>
      </c>
      <c r="F18" s="284">
        <v>0</v>
      </c>
      <c r="G18" s="284">
        <v>0</v>
      </c>
      <c r="H18" s="284">
        <v>121.47144161999999</v>
      </c>
      <c r="I18" s="284">
        <v>0</v>
      </c>
      <c r="J18" s="284">
        <v>10.961676094</v>
      </c>
      <c r="K18" s="284">
        <v>7.5904730387999999</v>
      </c>
      <c r="L18" s="293">
        <v>140.02359075999999</v>
      </c>
      <c r="M18" s="3"/>
    </row>
    <row r="19" spans="1:16" s="29" customFormat="1" ht="12.75" customHeight="1">
      <c r="A19" s="163" t="s">
        <v>16</v>
      </c>
      <c r="B19" s="284">
        <v>14.033055805</v>
      </c>
      <c r="C19" s="284">
        <v>0</v>
      </c>
      <c r="D19" s="284">
        <v>0</v>
      </c>
      <c r="E19" s="284">
        <v>0</v>
      </c>
      <c r="F19" s="284">
        <v>2.5950772934000002</v>
      </c>
      <c r="G19" s="284">
        <v>11.191969772</v>
      </c>
      <c r="H19" s="284">
        <v>300.03993316000003</v>
      </c>
      <c r="I19" s="284">
        <v>0</v>
      </c>
      <c r="J19" s="284">
        <v>9.6313641726999997</v>
      </c>
      <c r="K19" s="284">
        <v>28.931461407</v>
      </c>
      <c r="L19" s="293">
        <v>366.42286161000004</v>
      </c>
      <c r="M19" s="3"/>
    </row>
    <row r="20" spans="1:16" s="29" customFormat="1" ht="8.1" customHeight="1">
      <c r="A20" s="52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3"/>
    </row>
    <row r="21" spans="1:16" s="29" customFormat="1" ht="12.75" customHeight="1">
      <c r="A21" s="30" t="s">
        <v>17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5"/>
    </row>
    <row r="22" spans="1:16" s="29" customFormat="1" ht="12.75" customHeight="1">
      <c r="A22" s="30" t="s">
        <v>72</v>
      </c>
      <c r="B22" s="220">
        <f>SUM(B10:B19)</f>
        <v>1663.3989825499998</v>
      </c>
      <c r="C22" s="220">
        <f t="shared" ref="C22:K22" si="0">SUM(C10:C19)</f>
        <v>2121.4517155399999</v>
      </c>
      <c r="D22" s="220">
        <f t="shared" si="0"/>
        <v>604.02694119399712</v>
      </c>
      <c r="E22" s="220">
        <f t="shared" si="0"/>
        <v>3950.4458405908108</v>
      </c>
      <c r="F22" s="220">
        <f t="shared" si="0"/>
        <v>947.47707637623989</v>
      </c>
      <c r="G22" s="220">
        <f>SUM(G10:G19)</f>
        <v>445.95387398936998</v>
      </c>
      <c r="H22" s="220">
        <f>SUM(H10:H19)</f>
        <v>542.03045691677005</v>
      </c>
      <c r="I22" s="220">
        <f t="shared" si="0"/>
        <v>186.60569489100001</v>
      </c>
      <c r="J22" s="220">
        <f t="shared" si="0"/>
        <v>452.36016936219988</v>
      </c>
      <c r="K22" s="220">
        <f t="shared" si="0"/>
        <v>715.20132499452006</v>
      </c>
      <c r="L22" s="220">
        <f>SUM(L10:L19)</f>
        <v>11628.952076376001</v>
      </c>
      <c r="M22" s="205"/>
    </row>
    <row r="23" spans="1:16" s="29" customFormat="1" ht="8.1" customHeight="1">
      <c r="A23" s="52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3"/>
    </row>
    <row r="24" spans="1:16" s="29" customFormat="1" ht="12.75" customHeight="1">
      <c r="A24" s="30" t="s">
        <v>18</v>
      </c>
      <c r="B24" s="25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3"/>
    </row>
    <row r="25" spans="1:16" s="29" customFormat="1" ht="12.75" customHeight="1">
      <c r="A25" s="79" t="s">
        <v>19</v>
      </c>
      <c r="B25" s="284">
        <v>23.650058907999998</v>
      </c>
      <c r="C25" s="284">
        <v>43.077968695000003</v>
      </c>
      <c r="D25" s="284">
        <v>0</v>
      </c>
      <c r="E25" s="284">
        <v>0</v>
      </c>
      <c r="F25" s="284">
        <v>1.345961903E-4</v>
      </c>
      <c r="G25" s="284">
        <v>1.7483022E-6</v>
      </c>
      <c r="H25" s="284">
        <v>2.394642168E-2</v>
      </c>
      <c r="I25" s="284">
        <v>16.139495111999999</v>
      </c>
      <c r="J25" s="284">
        <v>0</v>
      </c>
      <c r="K25" s="293">
        <f>L25-SUM(B25:J25)</f>
        <v>196.66864707882749</v>
      </c>
      <c r="L25" s="293">
        <v>279.56025255999998</v>
      </c>
      <c r="M25" s="3"/>
      <c r="N25"/>
      <c r="O25" s="291"/>
      <c r="P25" s="291"/>
    </row>
    <row r="26" spans="1:16" s="29" customFormat="1" ht="12.75" customHeight="1">
      <c r="A26" s="79" t="s">
        <v>20</v>
      </c>
      <c r="B26" s="284">
        <v>0</v>
      </c>
      <c r="C26" s="284">
        <v>0</v>
      </c>
      <c r="D26" s="284">
        <v>4.1591520932999997E-2</v>
      </c>
      <c r="E26" s="284">
        <v>0</v>
      </c>
      <c r="F26" s="284">
        <v>5.85246787E-5</v>
      </c>
      <c r="G26" s="284">
        <v>0</v>
      </c>
      <c r="H26" s="284">
        <v>5.9835236076999997E-2</v>
      </c>
      <c r="I26" s="284">
        <v>219.86218542</v>
      </c>
      <c r="J26" s="284">
        <v>0.65248678058999998</v>
      </c>
      <c r="K26" s="293">
        <f t="shared" ref="K26:K33" si="1">L26-SUM(B26:J26)</f>
        <v>343.17461343772129</v>
      </c>
      <c r="L26" s="293">
        <v>563.79077092</v>
      </c>
      <c r="M26" s="3"/>
      <c r="N26"/>
      <c r="O26" s="291"/>
      <c r="P26" s="291"/>
    </row>
    <row r="27" spans="1:16" s="29" customFormat="1" ht="12.75" customHeight="1">
      <c r="A27" s="79" t="s">
        <v>148</v>
      </c>
      <c r="B27" s="284"/>
      <c r="C27" s="284"/>
      <c r="D27" s="284"/>
      <c r="E27" s="284"/>
      <c r="F27" s="284"/>
      <c r="G27" s="284"/>
      <c r="H27" s="284"/>
      <c r="I27" s="284"/>
      <c r="J27" s="284"/>
      <c r="K27" s="293"/>
      <c r="L27" s="293"/>
      <c r="M27" s="3"/>
      <c r="N27"/>
      <c r="O27" s="291"/>
      <c r="P27" s="291"/>
    </row>
    <row r="28" spans="1:16" s="29" customFormat="1" ht="12.75" customHeight="1">
      <c r="A28" s="79" t="s">
        <v>58</v>
      </c>
      <c r="B28" s="284">
        <v>16.482991343999998</v>
      </c>
      <c r="C28" s="284">
        <v>38.867769879000001</v>
      </c>
      <c r="D28" s="284">
        <v>0</v>
      </c>
      <c r="E28" s="284">
        <v>0</v>
      </c>
      <c r="F28" s="284">
        <v>6.9490057152000004E-2</v>
      </c>
      <c r="G28" s="284">
        <v>0</v>
      </c>
      <c r="H28" s="284">
        <v>3.8357131574999997E-3</v>
      </c>
      <c r="I28" s="284">
        <v>456.94931417000004</v>
      </c>
      <c r="J28" s="284">
        <v>7.5677788589999994E-3</v>
      </c>
      <c r="K28" s="293">
        <f t="shared" si="1"/>
        <v>1621.5758809578313</v>
      </c>
      <c r="L28" s="293">
        <v>2133.9568498999997</v>
      </c>
      <c r="M28" s="3"/>
      <c r="N28"/>
      <c r="O28" s="291"/>
      <c r="P28" s="291"/>
    </row>
    <row r="29" spans="1:16" s="29" customFormat="1" ht="12.75" customHeight="1">
      <c r="A29" s="79" t="s">
        <v>59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93"/>
      <c r="L29" s="293"/>
      <c r="M29" s="3"/>
      <c r="N29"/>
      <c r="O29" s="291"/>
      <c r="P29" s="291"/>
    </row>
    <row r="30" spans="1:16" s="29" customFormat="1" ht="12.75" customHeight="1">
      <c r="A30" s="79" t="s">
        <v>23</v>
      </c>
      <c r="B30" s="284">
        <v>0</v>
      </c>
      <c r="C30" s="284">
        <v>0</v>
      </c>
      <c r="D30" s="284">
        <v>0</v>
      </c>
      <c r="E30" s="284">
        <v>0</v>
      </c>
      <c r="F30" s="284">
        <v>0</v>
      </c>
      <c r="G30" s="284">
        <v>0</v>
      </c>
      <c r="H30" s="284">
        <v>0</v>
      </c>
      <c r="I30" s="284">
        <v>161.84495489</v>
      </c>
      <c r="J30" s="284">
        <v>0</v>
      </c>
      <c r="K30" s="293">
        <f t="shared" si="1"/>
        <v>2365.1098381100001</v>
      </c>
      <c r="L30" s="293">
        <v>2526.9547929999999</v>
      </c>
      <c r="M30" s="3"/>
      <c r="N30"/>
      <c r="O30" s="291"/>
      <c r="P30" s="291"/>
    </row>
    <row r="31" spans="1:16" s="29" customFormat="1" ht="12.75" customHeight="1">
      <c r="A31" s="79" t="s">
        <v>24</v>
      </c>
      <c r="B31" s="284">
        <v>0</v>
      </c>
      <c r="C31" s="284">
        <v>0</v>
      </c>
      <c r="D31" s="284">
        <v>0</v>
      </c>
      <c r="E31" s="284">
        <v>0</v>
      </c>
      <c r="F31" s="284">
        <v>0</v>
      </c>
      <c r="G31" s="284">
        <v>0</v>
      </c>
      <c r="H31" s="284">
        <v>0</v>
      </c>
      <c r="I31" s="284">
        <v>46.296747607999997</v>
      </c>
      <c r="J31" s="284">
        <v>0</v>
      </c>
      <c r="K31" s="293">
        <f t="shared" si="1"/>
        <v>119.10468452199999</v>
      </c>
      <c r="L31" s="293">
        <v>165.40143212999999</v>
      </c>
      <c r="M31" s="3"/>
      <c r="N31"/>
      <c r="O31" s="291"/>
      <c r="P31" s="291"/>
    </row>
    <row r="32" spans="1:16" s="29" customFormat="1" ht="12.75" customHeight="1">
      <c r="A32" s="79" t="s">
        <v>25</v>
      </c>
      <c r="B32" s="284">
        <v>0</v>
      </c>
      <c r="C32" s="284">
        <v>0</v>
      </c>
      <c r="D32" s="284">
        <v>4.4303205841999996E-2</v>
      </c>
      <c r="E32" s="284">
        <v>0</v>
      </c>
      <c r="F32" s="284">
        <v>2.2059421692000002E-3</v>
      </c>
      <c r="G32" s="284">
        <v>0</v>
      </c>
      <c r="H32" s="284">
        <v>2.9871748700999999E-3</v>
      </c>
      <c r="I32" s="284">
        <v>120.65846987</v>
      </c>
      <c r="J32" s="284">
        <v>3.9384507515E-2</v>
      </c>
      <c r="K32" s="293">
        <f t="shared" si="1"/>
        <v>577.2982661396037</v>
      </c>
      <c r="L32" s="293">
        <v>698.04561683999998</v>
      </c>
      <c r="M32" s="3"/>
      <c r="N32"/>
      <c r="O32" s="291"/>
      <c r="P32" s="291"/>
    </row>
    <row r="33" spans="1:18" s="29" customFormat="1" ht="12.75" customHeight="1">
      <c r="A33" s="79" t="s">
        <v>26</v>
      </c>
      <c r="B33" s="284">
        <v>0</v>
      </c>
      <c r="C33" s="284">
        <v>0</v>
      </c>
      <c r="D33" s="284">
        <v>3.6055170742999999E-2</v>
      </c>
      <c r="E33" s="284">
        <v>0</v>
      </c>
      <c r="F33" s="284">
        <v>7.0976493429000004E-2</v>
      </c>
      <c r="G33" s="284">
        <v>3.1797082098000001E-2</v>
      </c>
      <c r="H33" s="284">
        <v>2.2527424120999999</v>
      </c>
      <c r="I33" s="284">
        <v>263.86629888000004</v>
      </c>
      <c r="J33" s="284">
        <v>3.6422267791999996</v>
      </c>
      <c r="K33" s="293">
        <f t="shared" si="1"/>
        <v>630.05101986242994</v>
      </c>
      <c r="L33" s="293">
        <v>899.95111667999993</v>
      </c>
      <c r="M33" s="3"/>
      <c r="N33"/>
      <c r="O33" s="291"/>
      <c r="P33" s="291"/>
    </row>
    <row r="34" spans="1:18" s="29" customFormat="1" ht="12.75" customHeight="1">
      <c r="A34" s="52" t="s">
        <v>27</v>
      </c>
      <c r="B34" s="284">
        <v>0</v>
      </c>
      <c r="C34" s="284">
        <v>0</v>
      </c>
      <c r="D34" s="284">
        <v>0</v>
      </c>
      <c r="E34" s="284">
        <v>0</v>
      </c>
      <c r="F34" s="284">
        <v>0</v>
      </c>
      <c r="G34" s="284">
        <v>0</v>
      </c>
      <c r="H34" s="284">
        <v>1.50731056E-5</v>
      </c>
      <c r="I34" s="284">
        <v>2.2611423718000002E-2</v>
      </c>
      <c r="J34" s="284">
        <v>4.5866266477000003E-3</v>
      </c>
      <c r="K34" s="293">
        <v>20.124483202</v>
      </c>
      <c r="L34" s="293">
        <v>20.151696326</v>
      </c>
      <c r="M34" s="3"/>
      <c r="N34"/>
      <c r="O34" s="291"/>
      <c r="P34" s="291"/>
    </row>
    <row r="35" spans="1:18" s="29" customFormat="1" ht="12.75" customHeight="1">
      <c r="A35" s="52" t="s">
        <v>118</v>
      </c>
      <c r="B35" s="284">
        <v>0</v>
      </c>
      <c r="C35" s="284">
        <v>0</v>
      </c>
      <c r="D35" s="284">
        <v>-4.4043000000000005E-18</v>
      </c>
      <c r="E35" s="284">
        <v>0</v>
      </c>
      <c r="F35" s="284">
        <v>0</v>
      </c>
      <c r="G35" s="284">
        <v>0</v>
      </c>
      <c r="H35" s="284">
        <v>0</v>
      </c>
      <c r="I35" s="284">
        <v>0</v>
      </c>
      <c r="J35" s="284">
        <v>7.6212484426999997E-3</v>
      </c>
      <c r="K35" s="293">
        <v>84.317933113000009</v>
      </c>
      <c r="L35" s="293">
        <v>84.325554361999991</v>
      </c>
      <c r="M35" s="3"/>
      <c r="N35"/>
      <c r="O35" s="291"/>
      <c r="P35" s="291"/>
    </row>
    <row r="36" spans="1:18" s="29" customFormat="1" ht="12.75" customHeight="1">
      <c r="A36" s="52" t="s">
        <v>28</v>
      </c>
      <c r="B36" s="284">
        <v>0</v>
      </c>
      <c r="C36" s="284">
        <v>0</v>
      </c>
      <c r="D36" s="284">
        <v>0</v>
      </c>
      <c r="E36" s="284">
        <v>0</v>
      </c>
      <c r="F36" s="284">
        <v>6.8872135572000002E-3</v>
      </c>
      <c r="G36" s="284">
        <v>0</v>
      </c>
      <c r="H36" s="284">
        <v>4.8807681169999999E-2</v>
      </c>
      <c r="I36" s="284">
        <v>0</v>
      </c>
      <c r="J36" s="284">
        <v>2.5460072994999999E-2</v>
      </c>
      <c r="K36" s="293">
        <v>159.90166471000001</v>
      </c>
      <c r="L36" s="293">
        <v>159.98281967999998</v>
      </c>
      <c r="M36" s="3"/>
      <c r="N36"/>
      <c r="O36" s="291"/>
      <c r="P36" s="291"/>
    </row>
    <row r="37" spans="1:18" s="29" customFormat="1" ht="12.75" customHeight="1">
      <c r="A37" s="52" t="s">
        <v>29</v>
      </c>
      <c r="B37" s="284">
        <v>4.9168292000000001E-6</v>
      </c>
      <c r="C37" s="284">
        <v>0.76582980811000001</v>
      </c>
      <c r="D37" s="284">
        <v>3.2539530049999996E-4</v>
      </c>
      <c r="E37" s="284">
        <v>0</v>
      </c>
      <c r="F37" s="284">
        <v>0</v>
      </c>
      <c r="G37" s="284">
        <v>0</v>
      </c>
      <c r="H37" s="284">
        <v>129.00871269999999</v>
      </c>
      <c r="I37" s="284">
        <v>1.0607456166000001E-3</v>
      </c>
      <c r="J37" s="284">
        <v>0</v>
      </c>
      <c r="K37" s="293">
        <v>0.41468800552000001</v>
      </c>
      <c r="L37" s="293">
        <v>130.19062156999999</v>
      </c>
      <c r="M37" s="3"/>
      <c r="N37"/>
      <c r="O37" s="291"/>
      <c r="P37" s="291"/>
    </row>
    <row r="38" spans="1:18" s="29" customFormat="1" ht="12.75" customHeight="1">
      <c r="A38" s="166" t="s">
        <v>30</v>
      </c>
      <c r="B38" s="284">
        <v>0</v>
      </c>
      <c r="C38" s="284">
        <v>0</v>
      </c>
      <c r="D38" s="284">
        <v>6.3241858314999996E-2</v>
      </c>
      <c r="E38" s="284">
        <v>0.41970685294999999</v>
      </c>
      <c r="F38" s="284">
        <v>0.31806713947999998</v>
      </c>
      <c r="G38" s="284">
        <v>0</v>
      </c>
      <c r="H38" s="284">
        <v>5.6776280015999998E-2</v>
      </c>
      <c r="I38" s="284">
        <v>0</v>
      </c>
      <c r="J38" s="284">
        <v>408.51636401999997</v>
      </c>
      <c r="K38" s="293">
        <v>13.607375175999998</v>
      </c>
      <c r="L38" s="293">
        <v>422.98153133000005</v>
      </c>
      <c r="M38" s="3"/>
      <c r="N38"/>
      <c r="O38" s="291"/>
      <c r="P38" s="291"/>
    </row>
    <row r="39" spans="1:18" s="29" customFormat="1" ht="12.75" customHeight="1">
      <c r="A39" s="52" t="s">
        <v>31</v>
      </c>
      <c r="B39" s="284">
        <v>0</v>
      </c>
      <c r="C39" s="284">
        <v>4.8434810356000002E-2</v>
      </c>
      <c r="D39" s="284">
        <v>7.3691654025000002</v>
      </c>
      <c r="E39" s="284">
        <v>0.15424908039999999</v>
      </c>
      <c r="F39" s="284">
        <v>16.114177035000001</v>
      </c>
      <c r="G39" s="284">
        <v>0.13537617398000001</v>
      </c>
      <c r="H39" s="284">
        <v>0.16323785760999998</v>
      </c>
      <c r="I39" s="284">
        <v>14.243532453</v>
      </c>
      <c r="J39" s="284">
        <v>1.8989323042999999</v>
      </c>
      <c r="K39" s="293">
        <v>487.82054678999998</v>
      </c>
      <c r="L39" s="293">
        <v>527.94765190999999</v>
      </c>
      <c r="M39" s="3"/>
    </row>
    <row r="40" spans="1:18" s="29" customFormat="1" ht="12.75" customHeight="1">
      <c r="A40" s="52" t="s">
        <v>32</v>
      </c>
      <c r="B40" s="284">
        <v>0</v>
      </c>
      <c r="C40" s="284">
        <v>0</v>
      </c>
      <c r="D40" s="284">
        <v>0</v>
      </c>
      <c r="E40" s="284">
        <v>0</v>
      </c>
      <c r="F40" s="284">
        <v>0</v>
      </c>
      <c r="G40" s="284">
        <v>0.12351735838000001</v>
      </c>
      <c r="H40" s="284">
        <v>6.2244255893999997E-3</v>
      </c>
      <c r="I40" s="284">
        <v>0</v>
      </c>
      <c r="J40" s="284">
        <v>3.6658016819000002E-3</v>
      </c>
      <c r="K40" s="293">
        <v>37.022264490000005</v>
      </c>
      <c r="L40" s="293">
        <v>37.155672075000005</v>
      </c>
      <c r="M40" s="3"/>
      <c r="N40" s="256"/>
      <c r="O40" s="256"/>
      <c r="P40" s="256"/>
      <c r="Q40" s="256"/>
      <c r="R40" s="256"/>
    </row>
    <row r="41" spans="1:18" s="29" customFormat="1" ht="8.1" customHeight="1">
      <c r="A41" s="52"/>
      <c r="B41" s="17"/>
      <c r="C41" s="17"/>
      <c r="D41" s="17"/>
      <c r="E41" s="17"/>
      <c r="F41" s="17"/>
      <c r="G41" s="17"/>
      <c r="I41" s="17"/>
      <c r="J41" s="17"/>
      <c r="K41" s="17"/>
      <c r="L41" s="17"/>
      <c r="M41" s="5"/>
    </row>
    <row r="42" spans="1:18" s="29" customFormat="1" ht="12.75" customHeight="1">
      <c r="A42" s="30" t="s">
        <v>33</v>
      </c>
      <c r="B42" s="17"/>
      <c r="C42" s="17"/>
      <c r="D42" s="17"/>
      <c r="E42" s="17"/>
      <c r="F42" s="17"/>
      <c r="G42" s="17"/>
      <c r="I42" s="17"/>
      <c r="J42" s="17"/>
      <c r="K42" s="17"/>
      <c r="L42" s="17"/>
      <c r="M42" s="7"/>
    </row>
    <row r="43" spans="1:18" s="29" customFormat="1" ht="12.75" customHeight="1">
      <c r="A43" s="30" t="s">
        <v>72</v>
      </c>
      <c r="B43" s="15">
        <f>SUM(B25:B40)</f>
        <v>40.133055168829195</v>
      </c>
      <c r="C43" s="15">
        <f t="shared" ref="C43:L43" si="2">SUM(C25:C40)</f>
        <v>82.760003192466002</v>
      </c>
      <c r="D43" s="15">
        <f t="shared" si="2"/>
        <v>7.5546825536335005</v>
      </c>
      <c r="E43" s="15">
        <f t="shared" si="2"/>
        <v>0.57395593334999995</v>
      </c>
      <c r="F43" s="15">
        <f t="shared" si="2"/>
        <v>16.581997001656401</v>
      </c>
      <c r="G43" s="15">
        <f>SUM(G25:G40)</f>
        <v>0.2906923627602</v>
      </c>
      <c r="H43" s="15">
        <f>SUM(H25:H40)</f>
        <v>131.62712097537562</v>
      </c>
      <c r="I43" s="15">
        <f t="shared" si="2"/>
        <v>1299.8846705723345</v>
      </c>
      <c r="J43" s="15">
        <f t="shared" si="2"/>
        <v>414.79829592023128</v>
      </c>
      <c r="K43" s="15">
        <f>SUM(K25:K40)</f>
        <v>6656.1919055949329</v>
      </c>
      <c r="L43" s="15">
        <f t="shared" si="2"/>
        <v>8650.396379283</v>
      </c>
      <c r="M43" s="3"/>
    </row>
    <row r="44" spans="1:18" s="29" customFormat="1" ht="8.1" customHeight="1">
      <c r="A44" s="52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8"/>
    </row>
    <row r="45" spans="1:18" s="29" customFormat="1" ht="12.75" customHeight="1">
      <c r="A45" s="30" t="s">
        <v>73</v>
      </c>
      <c r="B45" s="285">
        <v>1703.5320377</v>
      </c>
      <c r="C45" s="285">
        <v>2204.2117187999997</v>
      </c>
      <c r="D45" s="285">
        <v>611.58162374999995</v>
      </c>
      <c r="E45" s="285">
        <v>3951.0197965000002</v>
      </c>
      <c r="F45" s="285">
        <v>964.05907337999997</v>
      </c>
      <c r="G45" s="285">
        <v>446.24456634999996</v>
      </c>
      <c r="H45" s="285">
        <v>673.65757788999997</v>
      </c>
      <c r="I45" s="285">
        <v>1486.4903655000001</v>
      </c>
      <c r="J45" s="285">
        <v>867.15846527999997</v>
      </c>
      <c r="K45" s="285">
        <f>L45-SUM(B45:J45)</f>
        <v>7371.3932305090002</v>
      </c>
      <c r="L45" s="285">
        <f>SUM(L22+L43)</f>
        <v>20279.348455659001</v>
      </c>
      <c r="M45" s="8"/>
      <c r="N45" s="213"/>
    </row>
    <row r="46" spans="1:18" s="29" customFormat="1" ht="8.1" customHeight="1">
      <c r="A46" s="20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8"/>
      <c r="N46" s="213"/>
    </row>
    <row r="47" spans="1:18" s="29" customFormat="1" ht="12.75" customHeight="1">
      <c r="A47" s="30" t="s">
        <v>74</v>
      </c>
      <c r="B47" s="158">
        <f>'Table 19'!B53</f>
        <v>2606.6714553000002</v>
      </c>
      <c r="C47" s="158">
        <f>'Table 19'!C53</f>
        <v>5709.1757093000006</v>
      </c>
      <c r="D47" s="158">
        <f>'Table 19'!D53</f>
        <v>7903.1570438299996</v>
      </c>
      <c r="E47" s="158">
        <f>'Table 19'!E53</f>
        <v>4665.4363266999999</v>
      </c>
      <c r="F47" s="158">
        <f>'Table 19'!F53</f>
        <v>4748.8739538</v>
      </c>
      <c r="G47" s="158">
        <f>'Table 19'!G53</f>
        <v>3168.5533380000002</v>
      </c>
      <c r="H47" s="158">
        <f>'Table 19'!H53</f>
        <v>5574.9012616</v>
      </c>
      <c r="I47" s="158">
        <f>'Table 19'!I53</f>
        <v>15021.098176000001</v>
      </c>
      <c r="J47" s="158">
        <f>'Table 19'!J53</f>
        <v>13335.879347999999</v>
      </c>
      <c r="K47" s="158">
        <f>'Table 19'!K53</f>
        <v>316161.54035000002</v>
      </c>
      <c r="L47" s="158">
        <f>'Table 19'!M53</f>
        <v>378895.28696252999</v>
      </c>
      <c r="M47" s="8"/>
      <c r="N47" s="213"/>
    </row>
    <row r="48" spans="1:18" s="29" customFormat="1" ht="8.1" customHeight="1">
      <c r="A48" s="31"/>
      <c r="B48" s="265"/>
      <c r="C48" s="265"/>
      <c r="D48" s="265"/>
      <c r="E48" s="265"/>
      <c r="F48" s="265"/>
      <c r="G48" s="265"/>
      <c r="H48" s="265"/>
      <c r="I48" s="265"/>
      <c r="J48" s="265"/>
      <c r="K48" s="31"/>
      <c r="L48" s="265"/>
    </row>
    <row r="49" spans="1:13" s="29" customFormat="1" ht="12.75" customHeight="1">
      <c r="A49" s="162" t="s">
        <v>75</v>
      </c>
      <c r="B49" s="222">
        <v>0.65348849149999999</v>
      </c>
      <c r="C49" s="222">
        <v>0.38608619630000002</v>
      </c>
      <c r="D49" s="222">
        <v>7.7380802471356758E-2</v>
      </c>
      <c r="E49" s="222">
        <v>0.84687025500000002</v>
      </c>
      <c r="F49" s="222">
        <v>0.20193804039999999</v>
      </c>
      <c r="G49" s="222">
        <v>0.13969747020000001</v>
      </c>
      <c r="H49" s="222">
        <v>0.1219388575</v>
      </c>
      <c r="I49" s="222">
        <v>9.8959703299999993E-2</v>
      </c>
      <c r="J49" s="222">
        <v>6.5361909800000006E-2</v>
      </c>
      <c r="K49" s="222">
        <v>1.40893809E-2</v>
      </c>
      <c r="L49" s="222" t="s">
        <v>133</v>
      </c>
      <c r="M49" s="91"/>
    </row>
    <row r="50" spans="1:13" s="29" customFormat="1" ht="12.75" customHeight="1">
      <c r="A50" s="264"/>
      <c r="B50" s="306"/>
      <c r="C50" s="306"/>
      <c r="D50" s="306"/>
      <c r="E50" s="306"/>
      <c r="F50" s="306"/>
      <c r="G50" s="306"/>
      <c r="H50" s="306"/>
      <c r="I50" s="305"/>
      <c r="J50" s="304"/>
      <c r="K50" s="304"/>
      <c r="L50" s="268"/>
    </row>
    <row r="51" spans="1:13" s="29" customFormat="1" ht="12.75" customHeight="1">
      <c r="A51" s="399" t="s">
        <v>150</v>
      </c>
      <c r="B51" s="400"/>
      <c r="C51" s="400"/>
      <c r="D51" s="400"/>
      <c r="E51" s="400"/>
      <c r="F51" s="400"/>
      <c r="G51" s="400"/>
      <c r="H51" s="400"/>
      <c r="I51" s="400"/>
      <c r="J51" s="400"/>
      <c r="K51" s="400"/>
      <c r="L51" s="400"/>
    </row>
    <row r="52" spans="1:13" s="29" customFormat="1" ht="12.75" customHeight="1">
      <c r="A52" s="399" t="s">
        <v>151</v>
      </c>
      <c r="B52" s="400"/>
      <c r="C52" s="400"/>
      <c r="D52" s="400"/>
      <c r="E52" s="400"/>
      <c r="F52" s="400"/>
      <c r="G52" s="400"/>
      <c r="H52" s="400"/>
      <c r="I52" s="400"/>
      <c r="J52" s="400"/>
      <c r="K52" s="400"/>
      <c r="L52" s="400"/>
    </row>
    <row r="53" spans="1:13" s="29" customFormat="1" ht="12.75" customHeight="1">
      <c r="A53" s="399" t="s">
        <v>155</v>
      </c>
      <c r="B53" s="400"/>
      <c r="C53" s="400"/>
      <c r="D53" s="400"/>
      <c r="E53" s="400"/>
      <c r="F53" s="400"/>
      <c r="G53" s="400"/>
      <c r="H53" s="400"/>
      <c r="I53" s="400"/>
      <c r="J53" s="400"/>
      <c r="K53" s="400"/>
      <c r="L53" s="400"/>
    </row>
    <row r="54" spans="1:13" s="29" customFormat="1" ht="12.75" customHeight="1">
      <c r="A54" s="206" t="s">
        <v>209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</row>
    <row r="55" spans="1:13" s="29" customFormat="1" ht="12.75" customHeight="1">
      <c r="A55" s="206"/>
      <c r="B55" s="79"/>
      <c r="C55" s="79"/>
      <c r="D55" s="79"/>
      <c r="E55" s="79"/>
      <c r="F55" s="79"/>
      <c r="G55" s="79"/>
      <c r="H55" s="79"/>
      <c r="I55" s="79"/>
      <c r="J55" s="319"/>
      <c r="K55" s="79"/>
      <c r="L55" s="79"/>
    </row>
    <row r="56" spans="1:13" ht="12.75" customHeight="1">
      <c r="A56" s="303" t="s">
        <v>132</v>
      </c>
      <c r="B56" s="317"/>
      <c r="C56" s="317"/>
      <c r="D56" s="317"/>
      <c r="E56" s="317"/>
      <c r="F56" s="317"/>
      <c r="G56" s="317"/>
      <c r="H56" s="317"/>
      <c r="I56" s="317"/>
      <c r="J56" s="281"/>
      <c r="K56" s="281"/>
      <c r="L56" s="61"/>
    </row>
    <row r="57" spans="1:13">
      <c r="A57" s="78" t="s">
        <v>130</v>
      </c>
      <c r="B57" s="188"/>
      <c r="J57" s="318"/>
    </row>
    <row r="58" spans="1:13">
      <c r="B58" s="332"/>
      <c r="C58" s="332"/>
      <c r="D58" s="332"/>
      <c r="E58" s="332"/>
      <c r="F58" s="332"/>
      <c r="G58" s="332"/>
      <c r="H58" s="332"/>
      <c r="I58" s="332"/>
      <c r="J58" s="332"/>
      <c r="K58" s="332"/>
      <c r="M58" s="231"/>
    </row>
    <row r="59" spans="1:13">
      <c r="A59" s="32" t="s">
        <v>177</v>
      </c>
      <c r="B59" s="288"/>
      <c r="C59" s="288"/>
      <c r="D59" s="288"/>
      <c r="E59" s="288"/>
      <c r="F59" s="288"/>
      <c r="G59" s="288"/>
      <c r="H59" s="288"/>
      <c r="I59" s="288"/>
      <c r="J59" s="288"/>
      <c r="K59" s="288"/>
      <c r="L59" s="288"/>
    </row>
    <row r="60" spans="1:13"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</row>
    <row r="61" spans="1:13"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</row>
    <row r="62" spans="1:13">
      <c r="F62" s="90"/>
      <c r="G62" s="90"/>
    </row>
    <row r="63" spans="1:13">
      <c r="B63" s="294"/>
      <c r="C63" s="294"/>
      <c r="D63" s="294"/>
      <c r="E63" s="294"/>
      <c r="F63" s="294"/>
      <c r="G63" s="294"/>
      <c r="H63" s="294"/>
      <c r="I63" s="294"/>
      <c r="J63" s="294"/>
      <c r="K63" s="294"/>
      <c r="L63" s="294"/>
    </row>
    <row r="64" spans="1:13"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M64" s="295"/>
    </row>
  </sheetData>
  <mergeCells count="11">
    <mergeCell ref="A5:A7"/>
    <mergeCell ref="A51:L51"/>
    <mergeCell ref="A52:L52"/>
    <mergeCell ref="A53:L53"/>
    <mergeCell ref="B7:L7"/>
    <mergeCell ref="I5:J5"/>
    <mergeCell ref="A2:L2"/>
    <mergeCell ref="A3:L3"/>
    <mergeCell ref="B5:H5"/>
    <mergeCell ref="L5:L6"/>
    <mergeCell ref="K5:K6"/>
  </mergeCells>
  <phoneticPr fontId="3" type="noConversion"/>
  <printOptions horizontalCentered="1"/>
  <pageMargins left="0.39370078740157483" right="0.39370078740157483" top="0.62992125984251968" bottom="0.62992125984251968" header="0.19685039370078741" footer="0.39370078740157483"/>
  <pageSetup paperSize="9" scale="90" orientation="portrait" r:id="rId1"/>
  <headerFooter alignWithMargins="0">
    <oddHeader>&amp;C&amp;"Arial Narrow Mäori,Regular"&amp;7T O U R I S M   S A T E L L I T E   A C C O U N T   2 0 1 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zoomScaleNormal="100" workbookViewId="0"/>
  </sheetViews>
  <sheetFormatPr defaultRowHeight="12.75"/>
  <cols>
    <col min="1" max="1" width="28.5703125" style="90" customWidth="1"/>
    <col min="2" max="2" width="6.42578125" style="90" customWidth="1"/>
    <col min="3" max="3" width="5.42578125" style="90" customWidth="1"/>
    <col min="4" max="4" width="5.85546875" style="90" customWidth="1"/>
    <col min="5" max="5" width="5.5703125" style="90" customWidth="1"/>
    <col min="6" max="6" width="6.7109375" style="90" customWidth="1"/>
    <col min="7" max="8" width="5.7109375" style="90" customWidth="1"/>
    <col min="9" max="9" width="6" style="90" customWidth="1"/>
    <col min="10" max="10" width="6.140625" style="90" customWidth="1"/>
    <col min="11" max="11" width="7.42578125" style="90" customWidth="1"/>
    <col min="12" max="12" width="7.42578125" style="90" bestFit="1" customWidth="1"/>
    <col min="13" max="13" width="9.140625" style="90"/>
    <col min="14" max="16" width="11.28515625" style="90" bestFit="1" customWidth="1"/>
    <col min="17" max="17" width="10.28515625" style="90" bestFit="1" customWidth="1"/>
    <col min="18" max="18" width="10.28515625" style="90" customWidth="1"/>
    <col min="19" max="23" width="11.28515625" style="90" bestFit="1" customWidth="1"/>
    <col min="24" max="24" width="12.85546875" style="90" bestFit="1" customWidth="1"/>
    <col min="25" max="16384" width="9.140625" style="90"/>
  </cols>
  <sheetData>
    <row r="1" spans="1:24" s="89" customFormat="1">
      <c r="A1" s="248" t="s">
        <v>83</v>
      </c>
      <c r="B1" s="167"/>
      <c r="C1" s="167"/>
      <c r="D1" s="39"/>
      <c r="E1" s="39"/>
      <c r="F1" s="39"/>
      <c r="G1" s="168"/>
      <c r="H1" s="39"/>
      <c r="I1" s="39"/>
      <c r="J1" s="39"/>
      <c r="K1" s="39"/>
      <c r="L1" s="39"/>
    </row>
    <row r="2" spans="1:24" ht="15" customHeight="1">
      <c r="A2" s="392" t="s">
        <v>185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</row>
    <row r="3" spans="1:24" s="91" customFormat="1" ht="15" customHeight="1">
      <c r="A3" s="393" t="s">
        <v>202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</row>
    <row r="4" spans="1:24" ht="12.7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98"/>
      <c r="L4" s="98"/>
    </row>
    <row r="5" spans="1:24" s="92" customFormat="1" ht="24" customHeight="1">
      <c r="A5" s="413"/>
      <c r="B5" s="352" t="s">
        <v>39</v>
      </c>
      <c r="C5" s="352"/>
      <c r="D5" s="352"/>
      <c r="E5" s="352"/>
      <c r="F5" s="352"/>
      <c r="G5" s="352"/>
      <c r="H5" s="353"/>
      <c r="I5" s="402" t="s">
        <v>135</v>
      </c>
      <c r="J5" s="354"/>
      <c r="K5" s="410" t="s">
        <v>136</v>
      </c>
      <c r="L5" s="411" t="s">
        <v>55</v>
      </c>
    </row>
    <row r="6" spans="1:24" s="92" customFormat="1" ht="114" customHeight="1">
      <c r="A6" s="414"/>
      <c r="B6" s="12" t="s">
        <v>195</v>
      </c>
      <c r="C6" s="13" t="s">
        <v>201</v>
      </c>
      <c r="D6" s="33" t="s">
        <v>182</v>
      </c>
      <c r="E6" s="33" t="s">
        <v>171</v>
      </c>
      <c r="F6" s="33" t="s">
        <v>210</v>
      </c>
      <c r="G6" s="33" t="s">
        <v>172</v>
      </c>
      <c r="H6" s="33" t="s">
        <v>200</v>
      </c>
      <c r="I6" s="12" t="s">
        <v>43</v>
      </c>
      <c r="J6" s="33" t="s">
        <v>175</v>
      </c>
      <c r="K6" s="409"/>
      <c r="L6" s="412"/>
    </row>
    <row r="7" spans="1:24" s="107" customFormat="1" ht="7.5" customHeight="1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113"/>
      <c r="N7" s="41"/>
      <c r="O7" s="41"/>
      <c r="P7" s="41"/>
      <c r="Q7" s="41"/>
      <c r="R7" s="41"/>
      <c r="S7" s="41"/>
      <c r="T7" s="41"/>
      <c r="U7" s="41"/>
    </row>
    <row r="8" spans="1:24" ht="12.75" customHeight="1">
      <c r="A8" s="419" t="s">
        <v>7</v>
      </c>
      <c r="B8" s="419"/>
      <c r="C8" s="419"/>
      <c r="D8" s="419"/>
      <c r="E8" s="419"/>
      <c r="F8" s="419"/>
      <c r="G8" s="419"/>
      <c r="H8" s="419"/>
      <c r="I8" s="419"/>
      <c r="J8" s="419"/>
      <c r="K8" s="419"/>
      <c r="L8" s="419"/>
    </row>
    <row r="9" spans="1:24" ht="12.75" customHeight="1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6"/>
    </row>
    <row r="10" spans="1:24" ht="12.75" customHeight="1">
      <c r="A10" s="37" t="s">
        <v>75</v>
      </c>
      <c r="B10" s="286">
        <v>0.65348849149999999</v>
      </c>
      <c r="C10" s="286">
        <v>0.38608619630000002</v>
      </c>
      <c r="D10" s="286">
        <f>'Table 21'!D49</f>
        <v>7.7380802471356758E-2</v>
      </c>
      <c r="E10" s="286">
        <v>0.84687025500000002</v>
      </c>
      <c r="F10" s="286">
        <v>0.20193804039999999</v>
      </c>
      <c r="G10" s="286">
        <v>0.13969747020000001</v>
      </c>
      <c r="H10" s="286">
        <v>0.1219388575</v>
      </c>
      <c r="I10" s="286">
        <v>9.8959703299999993E-2</v>
      </c>
      <c r="J10" s="286">
        <v>6.5361909800000006E-2</v>
      </c>
      <c r="K10" s="286">
        <v>1.40893809E-2</v>
      </c>
      <c r="L10" s="38" t="s">
        <v>133</v>
      </c>
      <c r="M10" s="89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</row>
    <row r="11" spans="1:24" ht="12.75" customHeight="1">
      <c r="A11" s="37" t="s">
        <v>126</v>
      </c>
      <c r="B11" s="170">
        <v>873.93770018999999</v>
      </c>
      <c r="C11" s="170">
        <v>1095.5601644999999</v>
      </c>
      <c r="D11" s="170">
        <v>261.85918784400002</v>
      </c>
      <c r="E11" s="170">
        <v>968.16062188000001</v>
      </c>
      <c r="F11" s="170">
        <v>582.62847738000005</v>
      </c>
      <c r="G11" s="170">
        <v>281.65288865999997</v>
      </c>
      <c r="H11" s="170">
        <v>318.91787634999997</v>
      </c>
      <c r="I11" s="170">
        <v>892.68282337999995</v>
      </c>
      <c r="J11" s="170">
        <v>573.02449787</v>
      </c>
      <c r="K11" s="170">
        <v>1719.7009868</v>
      </c>
      <c r="L11" s="170">
        <v>7568.1252248999999</v>
      </c>
      <c r="M11" s="93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</row>
    <row r="12" spans="1:24" ht="12.75" customHeight="1">
      <c r="A12" s="171"/>
      <c r="B12" s="296"/>
      <c r="C12" s="296"/>
      <c r="D12" s="296"/>
      <c r="E12" s="296"/>
      <c r="F12" s="296"/>
      <c r="G12" s="296"/>
      <c r="H12" s="296"/>
      <c r="I12" s="296"/>
      <c r="J12" s="296"/>
      <c r="K12" s="296"/>
      <c r="L12" s="171"/>
      <c r="M12" s="93"/>
      <c r="N12" s="213"/>
      <c r="O12" s="93"/>
      <c r="P12" s="93"/>
      <c r="Q12" s="93"/>
      <c r="R12" s="93"/>
      <c r="S12" s="93"/>
      <c r="T12" s="93"/>
      <c r="U12" s="93"/>
      <c r="V12" s="99"/>
      <c r="W12" s="93"/>
    </row>
    <row r="13" spans="1:24" ht="12.75" customHeight="1">
      <c r="A13" s="172" t="s">
        <v>119</v>
      </c>
      <c r="B13" s="173">
        <v>1703.5320377</v>
      </c>
      <c r="C13" s="173">
        <v>2204.2117187999997</v>
      </c>
      <c r="D13" s="173">
        <v>611.58162374999995</v>
      </c>
      <c r="E13" s="173">
        <v>3951.0197965000002</v>
      </c>
      <c r="F13" s="173">
        <v>964.05907337999997</v>
      </c>
      <c r="G13" s="173">
        <v>446.24456634999996</v>
      </c>
      <c r="H13" s="173">
        <v>673.65757788999997</v>
      </c>
      <c r="I13" s="173">
        <v>1486.4903655000001</v>
      </c>
      <c r="J13" s="173">
        <v>867.15846527999997</v>
      </c>
      <c r="K13" s="173">
        <v>4690.2872066</v>
      </c>
      <c r="L13" s="173">
        <v>17598.242431999999</v>
      </c>
      <c r="M13" s="93"/>
      <c r="N13" s="307"/>
      <c r="O13" s="307"/>
      <c r="P13" s="307"/>
      <c r="Q13" s="307"/>
      <c r="R13" s="307"/>
      <c r="S13" s="307"/>
      <c r="T13" s="307"/>
      <c r="U13" s="307"/>
      <c r="V13" s="307"/>
      <c r="W13" s="307"/>
      <c r="X13" s="307"/>
    </row>
    <row r="14" spans="1:24" ht="12.75" customHeight="1">
      <c r="A14" s="172" t="s">
        <v>120</v>
      </c>
      <c r="B14" s="173">
        <v>829.59433750999995</v>
      </c>
      <c r="C14" s="173">
        <v>1108.6515543</v>
      </c>
      <c r="D14" s="173">
        <v>349.72243590699998</v>
      </c>
      <c r="E14" s="173">
        <v>2982.8591746000002</v>
      </c>
      <c r="F14" s="173">
        <v>381.43059599000003</v>
      </c>
      <c r="G14" s="173">
        <v>164.59167769000001</v>
      </c>
      <c r="H14" s="173">
        <v>354.73970155000001</v>
      </c>
      <c r="I14" s="173">
        <v>593.80754208999997</v>
      </c>
      <c r="J14" s="173">
        <v>294.13396740999997</v>
      </c>
      <c r="K14" s="173">
        <v>2970.5862198</v>
      </c>
      <c r="L14" s="173">
        <v>10030.117207000001</v>
      </c>
      <c r="M14" s="93"/>
      <c r="N14" s="256"/>
      <c r="O14" s="93"/>
      <c r="P14" s="93"/>
      <c r="Q14" s="93"/>
      <c r="R14" s="93"/>
      <c r="S14" s="93"/>
      <c r="T14" s="93"/>
      <c r="U14" s="93"/>
      <c r="V14" s="29"/>
      <c r="W14" s="29"/>
    </row>
    <row r="15" spans="1:24" ht="12.75" customHeight="1">
      <c r="A15" s="59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59"/>
      <c r="N15" s="130"/>
      <c r="O15" s="93"/>
      <c r="P15" s="93"/>
      <c r="Q15" s="93"/>
      <c r="R15" s="93"/>
      <c r="S15" s="93"/>
      <c r="T15" s="93"/>
      <c r="U15" s="93"/>
      <c r="V15" s="29"/>
      <c r="W15" s="29"/>
    </row>
    <row r="16" spans="1:24" ht="12.75" customHeight="1">
      <c r="A16" s="30" t="s">
        <v>46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0"/>
      <c r="M16" s="93"/>
      <c r="N16" s="130"/>
      <c r="O16" s="93"/>
      <c r="P16" s="93"/>
      <c r="Q16" s="93"/>
      <c r="R16" s="93"/>
      <c r="S16" s="93"/>
      <c r="T16" s="93"/>
      <c r="U16" s="93"/>
      <c r="V16" s="29"/>
      <c r="W16" s="29"/>
    </row>
    <row r="17" spans="1:27" ht="12.75" customHeight="1">
      <c r="A17" s="30" t="s">
        <v>45</v>
      </c>
      <c r="B17" s="170" t="s">
        <v>133</v>
      </c>
      <c r="C17" s="170" t="s">
        <v>133</v>
      </c>
      <c r="D17" s="170" t="s">
        <v>133</v>
      </c>
      <c r="E17" s="170" t="s">
        <v>133</v>
      </c>
      <c r="F17" s="170" t="s">
        <v>133</v>
      </c>
      <c r="G17" s="170" t="s">
        <v>133</v>
      </c>
      <c r="H17" s="170" t="s">
        <v>133</v>
      </c>
      <c r="I17" s="170" t="s">
        <v>133</v>
      </c>
      <c r="J17" s="170" t="s">
        <v>133</v>
      </c>
      <c r="K17" s="170" t="s">
        <v>133</v>
      </c>
      <c r="L17" s="15">
        <v>184159.71322000001</v>
      </c>
      <c r="M17" s="320"/>
      <c r="N17" s="130"/>
      <c r="O17" s="93"/>
      <c r="P17" s="93"/>
      <c r="Q17" s="93"/>
      <c r="R17" s="93"/>
      <c r="S17" s="93"/>
      <c r="T17" s="93"/>
      <c r="U17" s="93"/>
      <c r="V17" s="29"/>
      <c r="W17" s="29"/>
    </row>
    <row r="18" spans="1:27" s="107" customFormat="1" ht="7.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113"/>
      <c r="N18" s="41"/>
      <c r="O18" s="41"/>
      <c r="P18" s="41"/>
      <c r="Q18" s="41"/>
      <c r="R18" s="41"/>
      <c r="S18" s="41"/>
      <c r="T18" s="41"/>
      <c r="U18" s="41"/>
    </row>
    <row r="19" spans="1:27" ht="12.75" customHeight="1">
      <c r="A19" s="419" t="s">
        <v>189</v>
      </c>
      <c r="B19" s="419"/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93"/>
      <c r="N19" s="130"/>
      <c r="O19" s="93"/>
      <c r="P19" s="93"/>
      <c r="Q19" s="93"/>
      <c r="R19" s="93"/>
      <c r="S19" s="93"/>
      <c r="T19" s="93"/>
      <c r="U19" s="93"/>
      <c r="V19" s="29"/>
      <c r="W19" s="29"/>
    </row>
    <row r="20" spans="1:27" ht="12.75" customHeight="1">
      <c r="A20" s="30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5"/>
      <c r="M20" s="93"/>
      <c r="N20" s="130"/>
      <c r="O20" s="93"/>
      <c r="P20" s="93"/>
      <c r="Q20" s="93"/>
      <c r="R20" s="93"/>
      <c r="S20" s="93"/>
      <c r="T20" s="93"/>
      <c r="U20" s="93"/>
      <c r="V20" s="29"/>
      <c r="W20" s="29"/>
    </row>
    <row r="21" spans="1:27" ht="12.75" customHeight="1">
      <c r="A21" s="175" t="s">
        <v>127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276"/>
      <c r="M21" s="93"/>
      <c r="N21" s="130"/>
      <c r="O21" s="93"/>
      <c r="P21" s="93"/>
      <c r="Q21" s="93"/>
      <c r="R21" s="93"/>
      <c r="S21" s="93"/>
      <c r="T21" s="93"/>
      <c r="U21" s="93"/>
      <c r="V21" s="29"/>
      <c r="W21" s="29"/>
    </row>
    <row r="22" spans="1:27" ht="12.75" customHeight="1">
      <c r="A22" s="175" t="s">
        <v>77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276"/>
      <c r="M22" s="93"/>
      <c r="N22" s="130"/>
      <c r="O22" s="100"/>
      <c r="P22" s="100"/>
      <c r="Q22" s="100"/>
      <c r="R22" s="100"/>
      <c r="S22" s="100"/>
      <c r="T22" s="100"/>
      <c r="U22" s="100"/>
      <c r="V22" s="29"/>
      <c r="W22" s="29"/>
    </row>
    <row r="23" spans="1:27" ht="12.75" customHeight="1">
      <c r="A23" s="175" t="s">
        <v>78</v>
      </c>
      <c r="B23" s="170" t="s">
        <v>134</v>
      </c>
      <c r="C23" s="170" t="s">
        <v>134</v>
      </c>
      <c r="D23" s="170" t="s">
        <v>134</v>
      </c>
      <c r="E23" s="170" t="s">
        <v>134</v>
      </c>
      <c r="F23" s="170" t="s">
        <v>134</v>
      </c>
      <c r="G23" s="170" t="s">
        <v>134</v>
      </c>
      <c r="H23" s="170" t="s">
        <v>134</v>
      </c>
      <c r="I23" s="170" t="s">
        <v>134</v>
      </c>
      <c r="J23" s="170" t="s">
        <v>134</v>
      </c>
      <c r="K23" s="170" t="s">
        <v>134</v>
      </c>
      <c r="L23" s="276">
        <v>4.1095444199999998E-2</v>
      </c>
      <c r="M23" s="333"/>
      <c r="N23" s="271"/>
      <c r="O23" s="100"/>
      <c r="P23" s="100"/>
      <c r="Q23" s="100"/>
      <c r="R23" s="100"/>
      <c r="S23" s="100"/>
      <c r="T23" s="100"/>
      <c r="U23" s="29"/>
      <c r="V23" s="29"/>
      <c r="W23" s="29"/>
    </row>
    <row r="24" spans="1:27" s="107" customFormat="1" ht="7.5" customHeight="1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113"/>
      <c r="O24" s="41"/>
      <c r="P24" s="41"/>
      <c r="Q24" s="41"/>
      <c r="R24" s="41"/>
      <c r="S24" s="41"/>
      <c r="T24" s="41"/>
      <c r="U24" s="41"/>
    </row>
    <row r="25" spans="1:27" ht="12.75" customHeight="1">
      <c r="A25" s="419" t="s">
        <v>7</v>
      </c>
      <c r="B25" s="419"/>
      <c r="C25" s="419"/>
      <c r="D25" s="419"/>
      <c r="E25" s="419"/>
      <c r="F25" s="419"/>
      <c r="G25" s="419"/>
      <c r="H25" s="419"/>
      <c r="I25" s="419"/>
      <c r="J25" s="419"/>
      <c r="K25" s="419"/>
      <c r="L25" s="419"/>
      <c r="N25" s="274"/>
    </row>
    <row r="26" spans="1:27" ht="12.75" customHeight="1">
      <c r="A26" s="46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9"/>
    </row>
    <row r="27" spans="1:27" ht="12.75" customHeight="1">
      <c r="A27" s="37" t="s">
        <v>79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0"/>
      <c r="M27" s="93"/>
    </row>
    <row r="28" spans="1:27" ht="12.75" customHeight="1">
      <c r="A28" s="37" t="s">
        <v>128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93"/>
    </row>
    <row r="29" spans="1:27" ht="12.75" customHeight="1">
      <c r="A29" s="59" t="s">
        <v>80</v>
      </c>
      <c r="B29" s="173">
        <v>480.62461912999999</v>
      </c>
      <c r="C29" s="173">
        <v>686.67174673</v>
      </c>
      <c r="D29" s="173">
        <v>146.913773201</v>
      </c>
      <c r="E29" s="173">
        <v>680.78329260999999</v>
      </c>
      <c r="F29" s="173">
        <v>311.85360602000003</v>
      </c>
      <c r="G29" s="173">
        <v>52.940123891000006</v>
      </c>
      <c r="H29" s="173">
        <v>175.16825794000002</v>
      </c>
      <c r="I29" s="173">
        <v>583.73250574000008</v>
      </c>
      <c r="J29" s="173">
        <v>503.60375744999999</v>
      </c>
      <c r="K29" s="173">
        <v>640.02705523999998</v>
      </c>
      <c r="L29" s="173">
        <v>4262.3187379000001</v>
      </c>
      <c r="M29" s="93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</row>
    <row r="30" spans="1:27" ht="12.75" customHeight="1">
      <c r="A30" s="59" t="s">
        <v>81</v>
      </c>
      <c r="B30" s="173">
        <v>357.44113729999998</v>
      </c>
      <c r="C30" s="173">
        <v>386.26994404000004</v>
      </c>
      <c r="D30" s="173">
        <v>91.7309948308</v>
      </c>
      <c r="E30" s="173">
        <v>273.92662756699997</v>
      </c>
      <c r="F30" s="173">
        <v>258.615940561</v>
      </c>
      <c r="G30" s="173">
        <v>224.328080271</v>
      </c>
      <c r="H30" s="173">
        <v>116.840963253</v>
      </c>
      <c r="I30" s="173">
        <v>304.51665168599999</v>
      </c>
      <c r="J30" s="173">
        <v>66.388502796099999</v>
      </c>
      <c r="K30" s="173">
        <v>723.31517580000013</v>
      </c>
      <c r="L30" s="173">
        <v>2803.3740181999997</v>
      </c>
      <c r="M30" s="93"/>
    </row>
    <row r="31" spans="1:27" ht="12.75" customHeight="1">
      <c r="A31" s="59" t="s">
        <v>82</v>
      </c>
      <c r="B31" s="173">
        <v>37.731118519000006</v>
      </c>
      <c r="C31" s="173">
        <v>29.417065557999997</v>
      </c>
      <c r="D31" s="173">
        <v>43.470153128309995</v>
      </c>
      <c r="E31" s="173">
        <v>13.559947964000001</v>
      </c>
      <c r="F31" s="173">
        <v>13.046706474</v>
      </c>
      <c r="G31" s="173">
        <v>4.6129501619000006</v>
      </c>
      <c r="H31" s="173">
        <v>30.602103806999999</v>
      </c>
      <c r="I31" s="173">
        <v>7.0248287168999992</v>
      </c>
      <c r="J31" s="173">
        <v>4.2219545363999993</v>
      </c>
      <c r="K31" s="173">
        <v>361.59972826000001</v>
      </c>
      <c r="L31" s="173">
        <v>545.28655712</v>
      </c>
      <c r="M31" s="93"/>
    </row>
    <row r="32" spans="1:27" ht="12.75" customHeight="1">
      <c r="A32" s="169" t="s">
        <v>121</v>
      </c>
      <c r="B32" s="327">
        <v>2</v>
      </c>
      <c r="C32" s="328">
        <v>7</v>
      </c>
      <c r="D32" s="328">
        <v>20</v>
      </c>
      <c r="E32" s="328">
        <v>0</v>
      </c>
      <c r="F32" s="328">
        <v>1</v>
      </c>
      <c r="G32" s="328">
        <v>0</v>
      </c>
      <c r="H32" s="328">
        <v>4</v>
      </c>
      <c r="I32" s="328">
        <v>3</v>
      </c>
      <c r="J32" s="328">
        <v>1</v>
      </c>
      <c r="K32" s="328">
        <v>5</v>
      </c>
      <c r="L32" s="328">
        <v>43</v>
      </c>
      <c r="M32" s="238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</row>
    <row r="33" spans="1:14" ht="12.75" customHeight="1">
      <c r="M33" s="238"/>
    </row>
    <row r="34" spans="1:14" ht="12.75" customHeight="1">
      <c r="A34" s="417" t="s">
        <v>150</v>
      </c>
      <c r="B34" s="418"/>
      <c r="C34" s="418"/>
      <c r="D34" s="418"/>
      <c r="E34" s="418"/>
      <c r="F34" s="418"/>
      <c r="G34" s="418"/>
      <c r="H34" s="418"/>
      <c r="I34" s="418"/>
      <c r="J34" s="418"/>
      <c r="K34" s="418"/>
      <c r="L34" s="418"/>
      <c r="M34" s="238"/>
      <c r="N34" s="238"/>
    </row>
    <row r="35" spans="1:14" ht="12.75" customHeight="1">
      <c r="A35" s="417" t="s">
        <v>151</v>
      </c>
      <c r="B35" s="418"/>
      <c r="C35" s="418"/>
      <c r="D35" s="418"/>
      <c r="E35" s="418"/>
      <c r="F35" s="418"/>
      <c r="G35" s="418"/>
      <c r="H35" s="418"/>
      <c r="I35" s="418"/>
      <c r="J35" s="418"/>
      <c r="K35" s="418"/>
      <c r="L35" s="418"/>
      <c r="M35" s="238"/>
      <c r="N35" s="238"/>
    </row>
    <row r="36" spans="1:14" ht="12.75" customHeight="1">
      <c r="A36" s="417" t="s">
        <v>155</v>
      </c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127"/>
    </row>
    <row r="37" spans="1:14" ht="12.75" customHeight="1">
      <c r="A37" s="214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260"/>
      <c r="M37" s="127"/>
    </row>
    <row r="38" spans="1:14">
      <c r="A38" s="415" t="s">
        <v>132</v>
      </c>
      <c r="B38" s="416"/>
      <c r="K38" s="236"/>
      <c r="L38" s="185"/>
    </row>
    <row r="39" spans="1:14">
      <c r="A39" s="78" t="s">
        <v>130</v>
      </c>
      <c r="L39" s="237"/>
    </row>
    <row r="40" spans="1:14">
      <c r="A40" s="192"/>
      <c r="H40" s="125"/>
      <c r="L40" s="237"/>
    </row>
    <row r="41" spans="1:14">
      <c r="A41" s="32" t="s">
        <v>177</v>
      </c>
      <c r="B41" s="321"/>
      <c r="C41" s="321"/>
      <c r="D41" s="321"/>
      <c r="E41" s="321"/>
      <c r="F41" s="321"/>
      <c r="G41" s="321"/>
      <c r="H41" s="321"/>
      <c r="I41" s="321"/>
      <c r="J41" s="321"/>
      <c r="K41" s="321"/>
      <c r="L41" s="321"/>
    </row>
    <row r="42" spans="1:14">
      <c r="B42" s="321"/>
      <c r="C42" s="321"/>
      <c r="D42" s="321"/>
      <c r="E42" s="321"/>
      <c r="F42" s="321"/>
      <c r="G42" s="321"/>
      <c r="H42" s="321"/>
      <c r="I42" s="321"/>
      <c r="J42" s="321"/>
      <c r="K42" s="321"/>
      <c r="L42" s="321"/>
    </row>
    <row r="43" spans="1:14">
      <c r="B43" s="308"/>
      <c r="C43" s="308"/>
      <c r="D43" s="308"/>
      <c r="E43" s="308"/>
      <c r="F43" s="308"/>
      <c r="G43" s="308"/>
      <c r="H43" s="308"/>
      <c r="I43" s="308"/>
      <c r="J43" s="308"/>
      <c r="K43" s="308"/>
      <c r="L43" s="308"/>
    </row>
    <row r="44" spans="1:14"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</row>
    <row r="45" spans="1:14"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</row>
  </sheetData>
  <mergeCells count="14">
    <mergeCell ref="A38:B38"/>
    <mergeCell ref="A34:L34"/>
    <mergeCell ref="A35:L35"/>
    <mergeCell ref="A36:L36"/>
    <mergeCell ref="A8:L8"/>
    <mergeCell ref="A19:L19"/>
    <mergeCell ref="A25:L25"/>
    <mergeCell ref="A2:L2"/>
    <mergeCell ref="A3:L3"/>
    <mergeCell ref="B5:H5"/>
    <mergeCell ref="K5:K6"/>
    <mergeCell ref="L5:L6"/>
    <mergeCell ref="I5:J5"/>
    <mergeCell ref="A5:A6"/>
  </mergeCells>
  <phoneticPr fontId="3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Normal="100" workbookViewId="0"/>
  </sheetViews>
  <sheetFormatPr defaultRowHeight="12.75"/>
  <cols>
    <col min="1" max="1" width="31.5703125" style="90" customWidth="1"/>
    <col min="2" max="2" width="6.42578125" style="90" customWidth="1"/>
    <col min="3" max="3" width="6.28515625" style="90" customWidth="1"/>
    <col min="4" max="4" width="6.42578125" style="90" customWidth="1"/>
    <col min="5" max="5" width="6.5703125" style="90" customWidth="1"/>
    <col min="6" max="6" width="6.7109375" style="90" customWidth="1"/>
    <col min="7" max="7" width="6.28515625" style="90" customWidth="1"/>
    <col min="8" max="8" width="6.42578125" style="90" customWidth="1"/>
    <col min="9" max="10" width="7.140625" style="90" customWidth="1"/>
    <col min="11" max="11" width="8.7109375" style="90" customWidth="1"/>
    <col min="12" max="12" width="8.42578125" style="90" customWidth="1"/>
    <col min="13" max="16384" width="9.140625" style="90"/>
  </cols>
  <sheetData>
    <row r="1" spans="1:12" s="39" customFormat="1">
      <c r="A1" s="248" t="s">
        <v>138</v>
      </c>
      <c r="B1" s="102"/>
      <c r="C1" s="102"/>
      <c r="D1" s="11"/>
      <c r="E1" s="11"/>
      <c r="F1" s="11"/>
      <c r="G1" s="11"/>
      <c r="H1" s="11"/>
      <c r="I1" s="11"/>
      <c r="J1" s="11"/>
      <c r="K1" s="11"/>
      <c r="L1" s="11"/>
    </row>
    <row r="2" spans="1:12" s="103" customFormat="1" ht="15" customHeight="1">
      <c r="A2" s="392" t="s">
        <v>186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</row>
    <row r="3" spans="1:12" s="103" customFormat="1" ht="15" customHeight="1">
      <c r="A3" s="393" t="s">
        <v>158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</row>
    <row r="4" spans="1:12" s="104" customFormat="1" ht="15" customHeight="1">
      <c r="A4" s="420" t="s">
        <v>202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</row>
    <row r="5" spans="1:12" s="29" customFormat="1" ht="6.75" customHeight="1">
      <c r="A5" s="105"/>
      <c r="B5" s="105"/>
      <c r="C5" s="105"/>
      <c r="D5" s="105"/>
      <c r="E5" s="105"/>
      <c r="F5" s="105"/>
      <c r="G5" s="16"/>
      <c r="H5" s="16"/>
      <c r="I5" s="16"/>
      <c r="J5" s="16"/>
      <c r="K5" s="16"/>
      <c r="L5" s="106"/>
    </row>
    <row r="6" spans="1:12" s="29" customFormat="1" ht="23.25" customHeight="1">
      <c r="A6" s="367"/>
      <c r="B6" s="388" t="s">
        <v>39</v>
      </c>
      <c r="C6" s="423"/>
      <c r="D6" s="423"/>
      <c r="E6" s="423"/>
      <c r="F6" s="423"/>
      <c r="G6" s="423"/>
      <c r="H6" s="424"/>
      <c r="I6" s="402" t="s">
        <v>135</v>
      </c>
      <c r="J6" s="354"/>
      <c r="K6" s="408" t="s">
        <v>84</v>
      </c>
      <c r="L6" s="402" t="s">
        <v>198</v>
      </c>
    </row>
    <row r="7" spans="1:12" s="29" customFormat="1" ht="122.25" customHeight="1">
      <c r="A7" s="421"/>
      <c r="B7" s="12" t="s">
        <v>195</v>
      </c>
      <c r="C7" s="13" t="s">
        <v>201</v>
      </c>
      <c r="D7" s="33" t="s">
        <v>196</v>
      </c>
      <c r="E7" s="33" t="s">
        <v>171</v>
      </c>
      <c r="F7" s="33" t="s">
        <v>212</v>
      </c>
      <c r="G7" s="33" t="s">
        <v>172</v>
      </c>
      <c r="H7" s="33" t="s">
        <v>200</v>
      </c>
      <c r="I7" s="12" t="s">
        <v>43</v>
      </c>
      <c r="J7" s="33" t="s">
        <v>175</v>
      </c>
      <c r="K7" s="425"/>
      <c r="L7" s="422"/>
    </row>
    <row r="8" spans="1:12" s="29" customFormat="1" ht="6.75" customHeight="1">
      <c r="A8" s="108"/>
      <c r="B8" s="74"/>
      <c r="C8" s="74"/>
      <c r="D8" s="74"/>
      <c r="E8" s="74"/>
      <c r="F8" s="74"/>
      <c r="G8" s="74"/>
      <c r="H8" s="74"/>
      <c r="I8" s="74"/>
      <c r="J8" s="109"/>
      <c r="K8" s="109"/>
      <c r="L8" s="110"/>
    </row>
    <row r="9" spans="1:12" s="29" customFormat="1" ht="12.75" customHeight="1">
      <c r="A9" s="419" t="s">
        <v>85</v>
      </c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</row>
    <row r="10" spans="1:12" s="29" customFormat="1" ht="7.5" hidden="1" customHeight="1">
      <c r="A10" s="108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10"/>
    </row>
    <row r="11" spans="1:12" s="29" customFormat="1" ht="12.75" customHeight="1">
      <c r="A11" s="111" t="s">
        <v>86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</row>
    <row r="12" spans="1:12" s="29" customFormat="1" ht="12.75" customHeight="1">
      <c r="A12" s="112" t="s">
        <v>87</v>
      </c>
      <c r="B12" s="40">
        <v>10700</v>
      </c>
      <c r="C12" s="40">
        <v>28300</v>
      </c>
      <c r="D12" s="40">
        <v>27700</v>
      </c>
      <c r="E12" s="40">
        <v>7400</v>
      </c>
      <c r="F12" s="40">
        <v>12400</v>
      </c>
      <c r="G12" s="40">
        <v>6000</v>
      </c>
      <c r="H12" s="40">
        <v>18100</v>
      </c>
      <c r="I12" s="40">
        <v>93000</v>
      </c>
      <c r="J12" s="40">
        <v>96500</v>
      </c>
      <c r="K12" s="40">
        <v>1130400</v>
      </c>
      <c r="L12" s="40">
        <v>1430500</v>
      </c>
    </row>
    <row r="13" spans="1:12" s="107" customFormat="1" ht="12.75" customHeight="1">
      <c r="A13" s="112" t="s">
        <v>88</v>
      </c>
      <c r="B13" s="40">
        <v>16800</v>
      </c>
      <c r="C13" s="40">
        <v>51500</v>
      </c>
      <c r="D13" s="40">
        <v>7300</v>
      </c>
      <c r="E13" s="40">
        <v>1600</v>
      </c>
      <c r="F13" s="40">
        <v>2400</v>
      </c>
      <c r="G13" s="40">
        <v>2800</v>
      </c>
      <c r="H13" s="40">
        <v>14600</v>
      </c>
      <c r="I13" s="40">
        <v>78000</v>
      </c>
      <c r="J13" s="40">
        <v>49400</v>
      </c>
      <c r="K13" s="40">
        <v>177200</v>
      </c>
      <c r="L13" s="40">
        <v>401600</v>
      </c>
    </row>
    <row r="14" spans="1:12" s="107" customFormat="1" ht="12.75" customHeight="1">
      <c r="A14" s="112" t="s">
        <v>123</v>
      </c>
      <c r="B14" s="40">
        <v>19100</v>
      </c>
      <c r="C14" s="40">
        <v>54100</v>
      </c>
      <c r="D14" s="40">
        <v>31300</v>
      </c>
      <c r="E14" s="40">
        <v>8200</v>
      </c>
      <c r="F14" s="40">
        <v>13600</v>
      </c>
      <c r="G14" s="40">
        <v>7400</v>
      </c>
      <c r="H14" s="40">
        <v>25300</v>
      </c>
      <c r="I14" s="40">
        <v>132000</v>
      </c>
      <c r="J14" s="40">
        <v>121200</v>
      </c>
      <c r="K14" s="40">
        <v>1219000</v>
      </c>
      <c r="L14" s="40">
        <v>1631300</v>
      </c>
    </row>
    <row r="15" spans="1:12" s="107" customFormat="1" ht="6.75" customHeight="1">
      <c r="A15" s="112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</row>
    <row r="16" spans="1:12" s="107" customFormat="1" ht="12.75" customHeight="1">
      <c r="A16" s="112" t="s">
        <v>89</v>
      </c>
      <c r="B16" s="40">
        <v>2500</v>
      </c>
      <c r="C16" s="40">
        <v>10300</v>
      </c>
      <c r="D16" s="40">
        <v>7800</v>
      </c>
      <c r="E16" s="40">
        <v>200</v>
      </c>
      <c r="F16" s="40">
        <v>900</v>
      </c>
      <c r="G16" s="40">
        <v>800</v>
      </c>
      <c r="H16" s="40">
        <v>5100</v>
      </c>
      <c r="I16" s="40">
        <v>3300</v>
      </c>
      <c r="J16" s="40">
        <v>19600</v>
      </c>
      <c r="K16" s="40">
        <v>205800</v>
      </c>
      <c r="L16" s="40">
        <v>256200</v>
      </c>
    </row>
    <row r="17" spans="1:14" s="107" customFormat="1" ht="12.75" customHeight="1">
      <c r="A17" s="112" t="s">
        <v>90</v>
      </c>
      <c r="B17" s="40">
        <v>1200</v>
      </c>
      <c r="C17" s="40">
        <v>900</v>
      </c>
      <c r="D17" s="40">
        <v>1100</v>
      </c>
      <c r="E17" s="40">
        <v>100</v>
      </c>
      <c r="F17" s="40">
        <v>500</v>
      </c>
      <c r="G17" s="40">
        <v>200</v>
      </c>
      <c r="H17" s="40">
        <v>2500</v>
      </c>
      <c r="I17" s="40">
        <v>4300</v>
      </c>
      <c r="J17" s="40">
        <v>3400</v>
      </c>
      <c r="K17" s="40">
        <v>63800</v>
      </c>
      <c r="L17" s="40">
        <v>78000</v>
      </c>
    </row>
    <row r="18" spans="1:14" s="107" customFormat="1" ht="12.75" customHeight="1">
      <c r="A18" s="112" t="s">
        <v>91</v>
      </c>
      <c r="B18" s="40">
        <v>3100</v>
      </c>
      <c r="C18" s="40">
        <v>10700</v>
      </c>
      <c r="D18" s="40">
        <v>8400</v>
      </c>
      <c r="E18" s="40">
        <v>300</v>
      </c>
      <c r="F18" s="40">
        <v>1200</v>
      </c>
      <c r="G18" s="40">
        <v>900</v>
      </c>
      <c r="H18" s="40">
        <v>6300</v>
      </c>
      <c r="I18" s="40">
        <v>5400</v>
      </c>
      <c r="J18" s="40">
        <v>21300</v>
      </c>
      <c r="K18" s="40">
        <v>237600</v>
      </c>
      <c r="L18" s="40">
        <v>295200</v>
      </c>
    </row>
    <row r="19" spans="1:14" s="107" customFormat="1" ht="6.75" customHeight="1">
      <c r="A19" s="112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</row>
    <row r="20" spans="1:14" s="115" customFormat="1" ht="12.75" customHeight="1">
      <c r="A20" s="114" t="s">
        <v>187</v>
      </c>
      <c r="B20" s="253">
        <f>B14+B18</f>
        <v>22200</v>
      </c>
      <c r="C20" s="253">
        <f t="shared" ref="C20:L20" si="0">C14+C18</f>
        <v>64800</v>
      </c>
      <c r="D20" s="253">
        <f t="shared" si="0"/>
        <v>39700</v>
      </c>
      <c r="E20" s="253">
        <f t="shared" si="0"/>
        <v>8500</v>
      </c>
      <c r="F20" s="253">
        <f t="shared" si="0"/>
        <v>14800</v>
      </c>
      <c r="G20" s="253">
        <f t="shared" si="0"/>
        <v>8300</v>
      </c>
      <c r="H20" s="253">
        <f t="shared" si="0"/>
        <v>31600</v>
      </c>
      <c r="I20" s="253">
        <f t="shared" si="0"/>
        <v>137400</v>
      </c>
      <c r="J20" s="253">
        <f t="shared" si="0"/>
        <v>142500</v>
      </c>
      <c r="K20" s="253">
        <f t="shared" si="0"/>
        <v>1456600</v>
      </c>
      <c r="L20" s="253">
        <f t="shared" si="0"/>
        <v>1926500</v>
      </c>
    </row>
    <row r="21" spans="1:14" s="107" customFormat="1" ht="6.75" customHeight="1">
      <c r="A21" s="11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4" s="107" customFormat="1" ht="12.75" customHeight="1">
      <c r="A22" s="114" t="s">
        <v>124</v>
      </c>
      <c r="B22" s="278">
        <f>'Table 22'!B10</f>
        <v>0.65348849149999999</v>
      </c>
      <c r="C22" s="278">
        <f>'Table 22'!C10</f>
        <v>0.38608619630000002</v>
      </c>
      <c r="D22" s="278">
        <f>'Table 22'!D10</f>
        <v>7.7380802471356758E-2</v>
      </c>
      <c r="E22" s="278">
        <f>'Table 22'!E10</f>
        <v>0.84687025500000002</v>
      </c>
      <c r="F22" s="278">
        <f>'Table 22'!F10</f>
        <v>0.20193804039999999</v>
      </c>
      <c r="G22" s="278">
        <f>'Table 22'!G10</f>
        <v>0.13969747020000001</v>
      </c>
      <c r="H22" s="278">
        <f>'Table 22'!H10</f>
        <v>0.1219388575</v>
      </c>
      <c r="I22" s="278">
        <f>'Table 22'!I10</f>
        <v>9.8959703299999993E-2</v>
      </c>
      <c r="J22" s="278">
        <f>'Table 22'!J10</f>
        <v>6.5361909800000006E-2</v>
      </c>
      <c r="K22" s="278">
        <f>'Table 22'!K10</f>
        <v>1.40893809E-2</v>
      </c>
      <c r="L22" s="278" t="s">
        <v>133</v>
      </c>
    </row>
    <row r="23" spans="1:14" s="107" customFormat="1" ht="6.75" customHeight="1">
      <c r="A23" s="114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4" s="107" customFormat="1" ht="12.75" customHeight="1">
      <c r="A24" s="114" t="s">
        <v>221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spans="1:14" s="107" customFormat="1" ht="12.75" customHeight="1">
      <c r="A25" s="112" t="s">
        <v>92</v>
      </c>
      <c r="B25" s="40">
        <v>7000</v>
      </c>
      <c r="C25" s="40">
        <v>10900</v>
      </c>
      <c r="D25" s="40">
        <v>2200</v>
      </c>
      <c r="E25" s="40">
        <v>6300</v>
      </c>
      <c r="F25" s="40">
        <v>3700</v>
      </c>
      <c r="G25" s="40">
        <v>800</v>
      </c>
      <c r="H25" s="40">
        <v>2500</v>
      </c>
      <c r="I25" s="40">
        <v>10300</v>
      </c>
      <c r="J25" s="40">
        <v>5600</v>
      </c>
      <c r="K25" s="40">
        <v>8600</v>
      </c>
      <c r="L25" s="40">
        <v>57900</v>
      </c>
      <c r="M25" s="334"/>
      <c r="N25" s="334"/>
    </row>
    <row r="26" spans="1:14" s="107" customFormat="1" ht="12.75" customHeight="1">
      <c r="A26" s="112" t="s">
        <v>93</v>
      </c>
      <c r="B26" s="40">
        <v>11000</v>
      </c>
      <c r="C26" s="40">
        <v>19900</v>
      </c>
      <c r="D26" s="40">
        <v>600</v>
      </c>
      <c r="E26" s="40">
        <v>1400</v>
      </c>
      <c r="F26" s="40">
        <v>800</v>
      </c>
      <c r="G26" s="40">
        <v>400</v>
      </c>
      <c r="H26" s="40">
        <v>2100</v>
      </c>
      <c r="I26" s="40">
        <v>7800</v>
      </c>
      <c r="J26" s="40">
        <v>3100</v>
      </c>
      <c r="K26" s="40">
        <v>3200</v>
      </c>
      <c r="L26" s="40">
        <v>50100</v>
      </c>
      <c r="M26" s="334"/>
      <c r="N26" s="334"/>
    </row>
    <row r="27" spans="1:14" s="107" customFormat="1" ht="12.75" customHeight="1">
      <c r="A27" s="112" t="s">
        <v>94</v>
      </c>
      <c r="B27" s="40">
        <v>12500</v>
      </c>
      <c r="C27" s="40">
        <v>20900</v>
      </c>
      <c r="D27" s="40">
        <v>2500</v>
      </c>
      <c r="E27" s="40">
        <v>6900</v>
      </c>
      <c r="F27" s="40">
        <v>4100</v>
      </c>
      <c r="G27" s="40">
        <v>1000</v>
      </c>
      <c r="H27" s="40">
        <v>3500</v>
      </c>
      <c r="I27" s="40">
        <v>14200</v>
      </c>
      <c r="J27" s="40">
        <v>7200</v>
      </c>
      <c r="K27" s="40">
        <v>10200</v>
      </c>
      <c r="L27" s="40">
        <v>83000</v>
      </c>
      <c r="M27" s="334"/>
      <c r="N27" s="334"/>
    </row>
    <row r="28" spans="1:14" s="107" customFormat="1" ht="6.75" customHeight="1">
      <c r="A28" s="114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334"/>
      <c r="N28" s="334"/>
    </row>
    <row r="29" spans="1:14" s="107" customFormat="1" ht="12.75" customHeight="1">
      <c r="A29" s="112" t="s">
        <v>95</v>
      </c>
      <c r="B29" s="40">
        <v>1600</v>
      </c>
      <c r="C29" s="40">
        <v>4000</v>
      </c>
      <c r="D29" s="40">
        <v>600</v>
      </c>
      <c r="E29" s="40">
        <v>200</v>
      </c>
      <c r="F29" s="40">
        <v>400</v>
      </c>
      <c r="G29" s="40">
        <v>100</v>
      </c>
      <c r="H29" s="40">
        <v>700</v>
      </c>
      <c r="I29" s="40">
        <v>300</v>
      </c>
      <c r="J29" s="40">
        <v>1700</v>
      </c>
      <c r="K29" s="40">
        <v>1500</v>
      </c>
      <c r="L29" s="40">
        <v>11100</v>
      </c>
      <c r="M29" s="334"/>
      <c r="N29" s="334"/>
    </row>
    <row r="30" spans="1:14" s="107" customFormat="1" ht="12.75" customHeight="1">
      <c r="A30" s="112" t="s">
        <v>96</v>
      </c>
      <c r="B30" s="40">
        <v>800</v>
      </c>
      <c r="C30" s="40">
        <v>400</v>
      </c>
      <c r="D30" s="40">
        <v>100</v>
      </c>
      <c r="E30" s="297" t="s">
        <v>211</v>
      </c>
      <c r="F30" s="40">
        <v>400</v>
      </c>
      <c r="G30" s="297" t="s">
        <v>211</v>
      </c>
      <c r="H30" s="40">
        <v>300</v>
      </c>
      <c r="I30" s="40">
        <v>500</v>
      </c>
      <c r="J30" s="40">
        <v>100</v>
      </c>
      <c r="K30" s="40">
        <v>600</v>
      </c>
      <c r="L30" s="40">
        <v>3200</v>
      </c>
      <c r="M30" s="334"/>
      <c r="N30" s="334"/>
    </row>
    <row r="31" spans="1:14" s="29" customFormat="1" ht="12.75" customHeight="1">
      <c r="A31" s="116" t="s">
        <v>97</v>
      </c>
      <c r="B31" s="40">
        <v>2000</v>
      </c>
      <c r="C31" s="40">
        <v>4100</v>
      </c>
      <c r="D31" s="40">
        <v>600</v>
      </c>
      <c r="E31" s="40">
        <v>200</v>
      </c>
      <c r="F31" s="40">
        <v>600</v>
      </c>
      <c r="G31" s="40">
        <v>100</v>
      </c>
      <c r="H31" s="40">
        <v>900</v>
      </c>
      <c r="I31" s="40">
        <v>500</v>
      </c>
      <c r="J31" s="40">
        <v>1700</v>
      </c>
      <c r="K31" s="40">
        <v>1700</v>
      </c>
      <c r="L31" s="40">
        <v>12700</v>
      </c>
      <c r="M31" s="334"/>
      <c r="N31" s="334"/>
    </row>
    <row r="32" spans="1:14" s="107" customFormat="1" ht="12.75" customHeight="1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</row>
    <row r="33" spans="1:13" s="107" customFormat="1" ht="12.75" customHeight="1">
      <c r="A33" s="114" t="s">
        <v>188</v>
      </c>
      <c r="B33" s="253">
        <f>B27+B31</f>
        <v>14500</v>
      </c>
      <c r="C33" s="253">
        <f t="shared" ref="C33:L33" si="1">C27+C31</f>
        <v>25000</v>
      </c>
      <c r="D33" s="253">
        <f t="shared" si="1"/>
        <v>3100</v>
      </c>
      <c r="E33" s="253">
        <f t="shared" si="1"/>
        <v>7100</v>
      </c>
      <c r="F33" s="253">
        <f t="shared" si="1"/>
        <v>4700</v>
      </c>
      <c r="G33" s="253">
        <f t="shared" si="1"/>
        <v>1100</v>
      </c>
      <c r="H33" s="253">
        <f t="shared" si="1"/>
        <v>4400</v>
      </c>
      <c r="I33" s="253">
        <f t="shared" si="1"/>
        <v>14700</v>
      </c>
      <c r="J33" s="253">
        <f t="shared" si="1"/>
        <v>8900</v>
      </c>
      <c r="K33" s="253">
        <f t="shared" si="1"/>
        <v>11900</v>
      </c>
      <c r="L33" s="253">
        <f t="shared" si="1"/>
        <v>95700</v>
      </c>
    </row>
    <row r="34" spans="1:13" s="107" customFormat="1" ht="6.75" customHeight="1">
      <c r="A34" s="114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</row>
    <row r="35" spans="1:13" s="107" customFormat="1" ht="12.75" customHeight="1">
      <c r="A35" s="419" t="s">
        <v>189</v>
      </c>
      <c r="B35" s="419"/>
      <c r="C35" s="419"/>
      <c r="D35" s="419"/>
      <c r="E35" s="419"/>
      <c r="F35" s="419"/>
      <c r="G35" s="419"/>
      <c r="H35" s="419"/>
      <c r="I35" s="419"/>
      <c r="J35" s="419"/>
      <c r="K35" s="419"/>
      <c r="L35" s="419"/>
    </row>
    <row r="36" spans="1:13" s="107" customFormat="1" ht="6.75" customHeight="1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1:13" s="107" customFormat="1" ht="12.75" customHeight="1">
      <c r="A37" s="117" t="s">
        <v>190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1:13" s="107" customFormat="1" ht="12.75" customHeight="1">
      <c r="A38" s="117" t="s">
        <v>191</v>
      </c>
      <c r="B38" s="215" t="s">
        <v>133</v>
      </c>
      <c r="C38" s="215" t="s">
        <v>133</v>
      </c>
      <c r="D38" s="215" t="s">
        <v>133</v>
      </c>
      <c r="E38" s="215" t="s">
        <v>133</v>
      </c>
      <c r="F38" s="215" t="s">
        <v>133</v>
      </c>
      <c r="G38" s="215" t="s">
        <v>133</v>
      </c>
      <c r="H38" s="215" t="s">
        <v>133</v>
      </c>
      <c r="I38" s="215" t="s">
        <v>133</v>
      </c>
      <c r="J38" s="215" t="s">
        <v>133</v>
      </c>
      <c r="K38" s="215" t="s">
        <v>133</v>
      </c>
      <c r="L38" s="280">
        <f>L33/L20*100</f>
        <v>4.9675577472099661</v>
      </c>
    </row>
    <row r="39" spans="1:13" s="107" customFormat="1" ht="6.75" customHeight="1">
      <c r="A39" s="112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3" s="44" customFormat="1" ht="12.75" customHeight="1">
      <c r="A40" s="419" t="s">
        <v>7</v>
      </c>
      <c r="B40" s="419"/>
      <c r="C40" s="419"/>
      <c r="D40" s="419"/>
      <c r="E40" s="419"/>
      <c r="F40" s="419"/>
      <c r="G40" s="419"/>
      <c r="H40" s="419"/>
      <c r="I40" s="419"/>
      <c r="J40" s="419"/>
      <c r="K40" s="419"/>
      <c r="L40" s="419"/>
    </row>
    <row r="41" spans="1:13" s="107" customFormat="1" ht="6.75" customHeight="1">
      <c r="A41" s="112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3" s="29" customFormat="1" ht="12.75" customHeight="1">
      <c r="A42" s="118" t="s">
        <v>125</v>
      </c>
      <c r="B42" s="43">
        <f>'Table 22'!B29</f>
        <v>480.62461912999999</v>
      </c>
      <c r="C42" s="43">
        <f>'Table 22'!C29</f>
        <v>686.67174673</v>
      </c>
      <c r="D42" s="43">
        <f>'Table 22'!D29</f>
        <v>146.913773201</v>
      </c>
      <c r="E42" s="43">
        <f>'Table 22'!E29</f>
        <v>680.78329260999999</v>
      </c>
      <c r="F42" s="43">
        <f>'Table 22'!F29</f>
        <v>311.85360602000003</v>
      </c>
      <c r="G42" s="43">
        <f>'Table 22'!G29</f>
        <v>52.940123891000006</v>
      </c>
      <c r="H42" s="43">
        <f>'Table 22'!H29</f>
        <v>175.16825794000002</v>
      </c>
      <c r="I42" s="43">
        <f>'Table 22'!I29</f>
        <v>583.73250574000008</v>
      </c>
      <c r="J42" s="43">
        <f>'Table 22'!J29</f>
        <v>503.60375744999999</v>
      </c>
      <c r="K42" s="43">
        <f>'Table 22'!K29</f>
        <v>640.02705523999998</v>
      </c>
      <c r="L42" s="43">
        <f>'Table 22'!L29</f>
        <v>4262.3187379000001</v>
      </c>
      <c r="M42" s="91"/>
    </row>
    <row r="43" spans="1:13" s="29" customFormat="1" ht="6.75" customHeight="1">
      <c r="A43" s="118"/>
      <c r="B43" s="119"/>
      <c r="C43" s="119"/>
      <c r="D43" s="119"/>
      <c r="E43" s="119"/>
      <c r="F43" s="119"/>
      <c r="G43" s="120"/>
      <c r="H43" s="120"/>
      <c r="I43" s="120"/>
      <c r="J43" s="120"/>
      <c r="K43" s="120"/>
      <c r="L43" s="45"/>
    </row>
    <row r="44" spans="1:13" s="29" customFormat="1" ht="12.75" customHeight="1">
      <c r="A44" s="419" t="s">
        <v>98</v>
      </c>
      <c r="B44" s="419"/>
      <c r="C44" s="419"/>
      <c r="D44" s="419"/>
      <c r="E44" s="419"/>
      <c r="F44" s="419"/>
      <c r="G44" s="419"/>
      <c r="H44" s="419"/>
      <c r="I44" s="419"/>
      <c r="J44" s="419"/>
      <c r="K44" s="419"/>
      <c r="L44" s="419"/>
    </row>
    <row r="45" spans="1:13" s="29" customFormat="1" ht="6.7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13" s="29" customFormat="1" ht="12.75" customHeight="1">
      <c r="A46" s="117" t="s">
        <v>99</v>
      </c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55"/>
    </row>
    <row r="47" spans="1:13" s="107" customFormat="1" ht="12.75" customHeight="1">
      <c r="A47" s="121" t="s">
        <v>220</v>
      </c>
      <c r="B47" s="277">
        <v>38600</v>
      </c>
      <c r="C47" s="277">
        <v>32900</v>
      </c>
      <c r="D47" s="277">
        <v>59800</v>
      </c>
      <c r="E47" s="277">
        <v>98000</v>
      </c>
      <c r="F47" s="277">
        <v>76100</v>
      </c>
      <c r="G47" s="277">
        <v>51200</v>
      </c>
      <c r="H47" s="277">
        <v>49800</v>
      </c>
      <c r="I47" s="277">
        <v>41200</v>
      </c>
      <c r="J47" s="277">
        <v>66200</v>
      </c>
      <c r="K47" s="277">
        <v>65500</v>
      </c>
      <c r="L47" s="277">
        <v>51400</v>
      </c>
    </row>
    <row r="48" spans="1:13" s="29" customFormat="1" ht="6.75" customHeight="1">
      <c r="A48" s="96"/>
      <c r="B48" s="122"/>
      <c r="C48" s="122"/>
      <c r="D48" s="122"/>
      <c r="E48" s="16"/>
      <c r="F48" s="16"/>
      <c r="G48" s="16"/>
      <c r="H48" s="16"/>
      <c r="I48" s="16"/>
      <c r="J48" s="16"/>
      <c r="K48" s="16"/>
      <c r="L48" s="16"/>
    </row>
    <row r="49" spans="1:12" s="29" customFormat="1" ht="12.75" customHeight="1">
      <c r="A49" s="429" t="s">
        <v>192</v>
      </c>
      <c r="B49" s="427"/>
      <c r="C49" s="427"/>
      <c r="D49" s="427"/>
      <c r="E49" s="427"/>
      <c r="F49" s="427"/>
      <c r="G49" s="427"/>
      <c r="H49" s="427"/>
      <c r="I49" s="427"/>
      <c r="J49" s="427"/>
      <c r="K49" s="427"/>
      <c r="L49" s="430"/>
    </row>
    <row r="50" spans="1:12" s="29" customFormat="1" ht="12.75" customHeight="1">
      <c r="A50" s="123" t="s">
        <v>159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</row>
    <row r="51" spans="1:12" s="29" customFormat="1" ht="12.75" customHeight="1">
      <c r="A51" s="123" t="s">
        <v>217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</row>
    <row r="52" spans="1:12" s="29" customFormat="1" ht="12.75" customHeight="1">
      <c r="A52" s="123" t="s">
        <v>216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</row>
    <row r="53" spans="1:12" s="29" customFormat="1" ht="12.75" customHeight="1">
      <c r="A53" s="123" t="s">
        <v>218</v>
      </c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</row>
    <row r="54" spans="1:12" s="29" customFormat="1" ht="12.75" customHeight="1">
      <c r="A54" s="123" t="s">
        <v>160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</row>
    <row r="55" spans="1:12" s="29" customFormat="1" ht="12.75" customHeight="1">
      <c r="A55" s="429" t="s">
        <v>153</v>
      </c>
      <c r="B55" s="427"/>
      <c r="C55" s="427"/>
      <c r="D55" s="427"/>
      <c r="E55" s="427"/>
      <c r="F55" s="427"/>
      <c r="G55" s="427"/>
      <c r="H55" s="427"/>
      <c r="I55" s="427"/>
      <c r="J55" s="427"/>
      <c r="K55" s="427"/>
      <c r="L55" s="430"/>
    </row>
    <row r="56" spans="1:12" s="29" customFormat="1" ht="12.75" customHeight="1">
      <c r="A56" s="429" t="s">
        <v>161</v>
      </c>
      <c r="B56" s="427"/>
      <c r="C56" s="427"/>
      <c r="D56" s="427"/>
      <c r="E56" s="427"/>
      <c r="F56" s="427"/>
      <c r="G56" s="427"/>
      <c r="H56" s="427"/>
      <c r="I56" s="427"/>
      <c r="J56" s="427"/>
      <c r="K56" s="427"/>
      <c r="L56" s="430"/>
    </row>
    <row r="57" spans="1:12" s="29" customFormat="1" ht="12.75" customHeight="1">
      <c r="A57" s="429" t="s">
        <v>204</v>
      </c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30"/>
    </row>
    <row r="58" spans="1:12">
      <c r="A58" s="426" t="s">
        <v>222</v>
      </c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</row>
    <row r="59" spans="1:12">
      <c r="A59" s="428" t="s">
        <v>223</v>
      </c>
      <c r="B59" s="428"/>
      <c r="C59" s="428"/>
      <c r="D59" s="428"/>
      <c r="E59" s="428"/>
      <c r="F59" s="428"/>
      <c r="G59" s="428"/>
      <c r="H59" s="428"/>
      <c r="I59" s="428"/>
      <c r="J59" s="428"/>
      <c r="K59" s="428"/>
      <c r="L59" s="428"/>
    </row>
    <row r="60" spans="1:12" s="29" customFormat="1" ht="12.75" customHeight="1">
      <c r="A60" s="78" t="s">
        <v>219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</row>
    <row r="61" spans="1:12" s="29" customFormat="1" ht="6.75" customHeight="1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</row>
    <row r="62" spans="1:12" s="29" customFormat="1" ht="12.75" customHeight="1">
      <c r="A62" s="187" t="s">
        <v>137</v>
      </c>
      <c r="B62"/>
      <c r="C62" s="252"/>
      <c r="D62" s="252"/>
      <c r="E62"/>
      <c r="F62"/>
      <c r="G62"/>
      <c r="H62"/>
      <c r="I62"/>
      <c r="J62"/>
      <c r="K62"/>
      <c r="L62"/>
    </row>
    <row r="63" spans="1:12" ht="12.75" customHeight="1">
      <c r="A63" s="192" t="s">
        <v>131</v>
      </c>
    </row>
    <row r="64" spans="1:12" s="126" customFormat="1" ht="11.25">
      <c r="A64" s="78" t="s">
        <v>130</v>
      </c>
      <c r="B64" s="323"/>
      <c r="C64" s="323"/>
      <c r="D64" s="323"/>
      <c r="E64" s="323"/>
      <c r="F64" s="323"/>
      <c r="G64" s="323"/>
      <c r="H64" s="323"/>
      <c r="I64" s="323"/>
      <c r="J64" s="323"/>
      <c r="K64" s="323"/>
      <c r="L64" s="323"/>
    </row>
    <row r="65" spans="1:12" s="126" customFormat="1" ht="6.75" customHeight="1"/>
    <row r="66" spans="1:12">
      <c r="A66" s="32" t="s">
        <v>177</v>
      </c>
      <c r="B66" s="243"/>
      <c r="C66" s="244"/>
      <c r="D66" s="243"/>
      <c r="E66" s="243"/>
      <c r="F66" s="245"/>
      <c r="G66" s="245"/>
      <c r="H66" s="243"/>
      <c r="I66" s="243"/>
      <c r="J66" s="126"/>
      <c r="K66" s="126"/>
      <c r="L66" s="126"/>
    </row>
    <row r="67" spans="1:12">
      <c r="B67" s="257"/>
      <c r="C67" s="257"/>
      <c r="D67" s="322"/>
      <c r="E67" s="257"/>
      <c r="F67" s="257"/>
      <c r="G67" s="257"/>
      <c r="H67" s="257"/>
      <c r="I67" s="257"/>
      <c r="J67" s="257"/>
      <c r="K67" s="257"/>
      <c r="L67" s="257"/>
    </row>
    <row r="68" spans="1:12">
      <c r="B68" s="256"/>
      <c r="C68" s="256"/>
      <c r="D68" s="256"/>
      <c r="E68" s="256"/>
      <c r="F68" s="256"/>
      <c r="G68" s="256"/>
      <c r="H68" s="256"/>
      <c r="I68" s="256"/>
      <c r="J68" s="256"/>
      <c r="K68" s="256"/>
      <c r="L68" s="256"/>
    </row>
  </sheetData>
  <mergeCells count="18">
    <mergeCell ref="A58:L58"/>
    <mergeCell ref="A59:L59"/>
    <mergeCell ref="A57:L57"/>
    <mergeCell ref="A55:L55"/>
    <mergeCell ref="A56:L56"/>
    <mergeCell ref="A9:L9"/>
    <mergeCell ref="A49:L49"/>
    <mergeCell ref="A35:L35"/>
    <mergeCell ref="A2:L2"/>
    <mergeCell ref="A3:L3"/>
    <mergeCell ref="A4:L4"/>
    <mergeCell ref="A6:A7"/>
    <mergeCell ref="A44:L44"/>
    <mergeCell ref="L6:L7"/>
    <mergeCell ref="A40:L40"/>
    <mergeCell ref="B6:H6"/>
    <mergeCell ref="K6:K7"/>
    <mergeCell ref="I6:J6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scale="90" orientation="portrait" r:id="rId1"/>
  <headerFooter alignWithMargins="0">
    <oddHeader>&amp;C&amp;"Arial Narrow Mäori,Regular"&amp;7T O U R I S M   S A T E L L I T E   A C C O U N T   2 0 1 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/>
  </sheetViews>
  <sheetFormatPr defaultColWidth="8" defaultRowHeight="12.75"/>
  <cols>
    <col min="1" max="1" width="22.5703125" style="90" customWidth="1"/>
    <col min="2" max="2" width="6.85546875" style="90" customWidth="1"/>
    <col min="3" max="3" width="7.28515625" style="90" customWidth="1"/>
    <col min="4" max="4" width="8.28515625" style="90" customWidth="1"/>
    <col min="5" max="5" width="7" style="90" customWidth="1"/>
    <col min="6" max="6" width="7.5703125" style="90" customWidth="1"/>
    <col min="7" max="7" width="7" style="90" customWidth="1"/>
    <col min="8" max="9" width="7.85546875" style="90" customWidth="1"/>
    <col min="10" max="10" width="7.5703125" style="90" customWidth="1"/>
    <col min="11" max="11" width="7.42578125" style="90" customWidth="1"/>
    <col min="12" max="16384" width="8" style="90"/>
  </cols>
  <sheetData>
    <row r="1" spans="1:11" s="89" customFormat="1">
      <c r="A1" s="251" t="s">
        <v>205</v>
      </c>
      <c r="B1" s="61"/>
      <c r="C1" s="61"/>
      <c r="D1" s="61"/>
      <c r="E1" s="61"/>
      <c r="F1" s="61"/>
      <c r="G1" s="61"/>
      <c r="H1" s="61"/>
      <c r="I1" s="128"/>
      <c r="J1" s="128"/>
      <c r="K1" s="128"/>
    </row>
    <row r="2" spans="1:11" s="218" customFormat="1" ht="15" customHeight="1">
      <c r="A2" s="403" t="s">
        <v>193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</row>
    <row r="3" spans="1:11" s="218" customFormat="1" ht="15" customHeight="1">
      <c r="A3" s="404" t="s">
        <v>158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</row>
    <row r="4" spans="1:11" s="218" customFormat="1" ht="15" customHeight="1">
      <c r="A4" s="434" t="s">
        <v>202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</row>
    <row r="5" spans="1:11" ht="12.7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s="129" customFormat="1" ht="12.75" customHeight="1">
      <c r="A6" s="367"/>
      <c r="B6" s="361" t="s">
        <v>39</v>
      </c>
      <c r="C6" s="361"/>
      <c r="D6" s="361"/>
      <c r="E6" s="361"/>
      <c r="F6" s="361"/>
      <c r="G6" s="361"/>
      <c r="H6" s="435"/>
      <c r="I6" s="408" t="s">
        <v>100</v>
      </c>
      <c r="J6" s="408" t="s">
        <v>197</v>
      </c>
      <c r="K6" s="402" t="s">
        <v>40</v>
      </c>
    </row>
    <row r="7" spans="1:11" s="129" customFormat="1" ht="90" customHeight="1">
      <c r="A7" s="368"/>
      <c r="B7" s="12" t="s">
        <v>41</v>
      </c>
      <c r="C7" s="13" t="s">
        <v>166</v>
      </c>
      <c r="D7" s="33" t="s">
        <v>179</v>
      </c>
      <c r="E7" s="33" t="s">
        <v>42</v>
      </c>
      <c r="F7" s="33" t="s">
        <v>215</v>
      </c>
      <c r="G7" s="33" t="s">
        <v>167</v>
      </c>
      <c r="H7" s="33" t="s">
        <v>168</v>
      </c>
      <c r="I7" s="409"/>
      <c r="J7" s="409"/>
      <c r="K7" s="412"/>
    </row>
    <row r="8" spans="1:11" s="29" customFormat="1" ht="12.75" customHeight="1">
      <c r="A8" s="369"/>
      <c r="B8" s="388" t="s">
        <v>7</v>
      </c>
      <c r="C8" s="352"/>
      <c r="D8" s="352"/>
      <c r="E8" s="352"/>
      <c r="F8" s="352"/>
      <c r="G8" s="352"/>
      <c r="H8" s="352"/>
      <c r="I8" s="352"/>
      <c r="J8" s="352"/>
      <c r="K8" s="352"/>
    </row>
    <row r="9" spans="1:11" s="29" customFormat="1" ht="8.1" customHeight="1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1" s="29" customFormat="1" ht="12.75" customHeight="1">
      <c r="A10" s="431" t="s">
        <v>101</v>
      </c>
      <c r="B10" s="431"/>
      <c r="C10" s="431"/>
      <c r="D10" s="431"/>
      <c r="E10" s="431"/>
      <c r="F10" s="431"/>
      <c r="G10" s="431"/>
      <c r="H10" s="431"/>
      <c r="I10" s="431"/>
      <c r="J10" s="431"/>
      <c r="K10" s="431"/>
    </row>
    <row r="11" spans="1:11" s="29" customFormat="1" ht="12.75" customHeight="1">
      <c r="A11" s="37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s="29" customFormat="1" ht="12.75" customHeight="1">
      <c r="A12" s="37" t="s">
        <v>102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s="29" customFormat="1" ht="12.75" customHeight="1">
      <c r="A13" s="59" t="s">
        <v>103</v>
      </c>
      <c r="B13" s="189">
        <v>3.0715242065512705</v>
      </c>
      <c r="C13" s="189">
        <v>0</v>
      </c>
      <c r="D13" s="189">
        <v>7.5171302272251991E-3</v>
      </c>
      <c r="E13" s="189">
        <v>0</v>
      </c>
      <c r="F13" s="189">
        <v>0</v>
      </c>
      <c r="G13" s="189">
        <v>0</v>
      </c>
      <c r="H13" s="189">
        <v>1.6129999999999998</v>
      </c>
      <c r="I13" s="189">
        <f>(SUM(B13:H13))</f>
        <v>4.6920413367784954</v>
      </c>
      <c r="J13" s="299">
        <v>8866.8830309742207</v>
      </c>
      <c r="K13" s="299">
        <v>8871.5750723109995</v>
      </c>
    </row>
    <row r="14" spans="1:11" s="29" customFormat="1" ht="12.75" customHeight="1">
      <c r="A14" s="59" t="s">
        <v>104</v>
      </c>
      <c r="B14" s="189">
        <v>107.09745550863953</v>
      </c>
      <c r="C14" s="189">
        <v>109.85327897655837</v>
      </c>
      <c r="D14" s="189">
        <v>79.546220033835667</v>
      </c>
      <c r="E14" s="189">
        <v>4.9364179583734673</v>
      </c>
      <c r="F14" s="189">
        <v>155.2993303877484</v>
      </c>
      <c r="G14" s="189">
        <v>67.585577319622331</v>
      </c>
      <c r="H14" s="189">
        <v>287.33895815360535</v>
      </c>
      <c r="I14" s="189">
        <f t="shared" ref="I14:I19" si="0">(SUM(B14:H14))</f>
        <v>811.65723833838319</v>
      </c>
      <c r="J14" s="299">
        <v>4292.8592370040333</v>
      </c>
      <c r="K14" s="299">
        <v>5104.516475342416</v>
      </c>
    </row>
    <row r="15" spans="1:11" s="29" customFormat="1" ht="12.75" customHeight="1">
      <c r="A15" s="59" t="s">
        <v>105</v>
      </c>
      <c r="B15" s="189">
        <v>0</v>
      </c>
      <c r="C15" s="189">
        <v>0</v>
      </c>
      <c r="D15" s="189">
        <v>10.098451375378417</v>
      </c>
      <c r="E15" s="189">
        <v>0</v>
      </c>
      <c r="F15" s="298">
        <v>2298.0688047095682</v>
      </c>
      <c r="G15" s="189">
        <v>0</v>
      </c>
      <c r="H15" s="189">
        <v>28.442190183389247</v>
      </c>
      <c r="I15" s="298">
        <f t="shared" si="0"/>
        <v>2336.6094462683359</v>
      </c>
      <c r="J15" s="299">
        <v>3614.8264599872459</v>
      </c>
      <c r="K15" s="299">
        <v>5951.4359062555823</v>
      </c>
    </row>
    <row r="16" spans="1:11" s="29" customFormat="1" ht="12.75" customHeight="1">
      <c r="A16" s="59" t="s">
        <v>112</v>
      </c>
      <c r="B16" s="189">
        <v>0.72689835676190562</v>
      </c>
      <c r="C16" s="189">
        <v>0.51786934931139161</v>
      </c>
      <c r="D16" s="189">
        <v>0.1375428342986133</v>
      </c>
      <c r="E16" s="189">
        <v>4.6733590023112968E-2</v>
      </c>
      <c r="F16" s="189">
        <v>0.54395902631339499</v>
      </c>
      <c r="G16" s="189">
        <v>0.31151791457322525</v>
      </c>
      <c r="H16" s="189">
        <v>125.50326199539832</v>
      </c>
      <c r="I16" s="189">
        <f t="shared" si="0"/>
        <v>127.78778306667996</v>
      </c>
      <c r="J16" s="299">
        <v>752.60656363463556</v>
      </c>
      <c r="K16" s="299">
        <v>880.3943467013155</v>
      </c>
    </row>
    <row r="17" spans="1:11" s="29" customFormat="1" ht="12.75" customHeight="1">
      <c r="A17" s="59" t="s">
        <v>106</v>
      </c>
      <c r="B17" s="189">
        <v>5.8026098909251038</v>
      </c>
      <c r="C17" s="189">
        <v>25.903462604182668</v>
      </c>
      <c r="D17" s="189">
        <v>478.53586295992352</v>
      </c>
      <c r="E17" s="189">
        <v>269.74432743369192</v>
      </c>
      <c r="F17" s="189">
        <v>33.396976236113552</v>
      </c>
      <c r="G17" s="189">
        <v>933.87021612932119</v>
      </c>
      <c r="H17" s="189">
        <v>24.343521979633739</v>
      </c>
      <c r="I17" s="298">
        <f t="shared" si="0"/>
        <v>1771.5969772337917</v>
      </c>
      <c r="J17" s="299">
        <v>1305.4827040380903</v>
      </c>
      <c r="K17" s="299">
        <v>3077.0796812718818</v>
      </c>
    </row>
    <row r="18" spans="1:11" s="29" customFormat="1" ht="12.75" customHeight="1">
      <c r="A18" s="59" t="s">
        <v>149</v>
      </c>
      <c r="B18" s="189">
        <v>58.463655494799298</v>
      </c>
      <c r="C18" s="189">
        <v>232.13013133144122</v>
      </c>
      <c r="D18" s="189">
        <v>55.543664495306352</v>
      </c>
      <c r="E18" s="189">
        <v>55.335492560807822</v>
      </c>
      <c r="F18" s="189">
        <v>723.99284924019776</v>
      </c>
      <c r="G18" s="189">
        <v>7.0515563533483467</v>
      </c>
      <c r="H18" s="189">
        <v>350.94092183840002</v>
      </c>
      <c r="I18" s="298">
        <f t="shared" si="0"/>
        <v>1483.4582713143009</v>
      </c>
      <c r="J18" s="299">
        <v>8382.4908458949467</v>
      </c>
      <c r="K18" s="299">
        <v>9865.9491172092457</v>
      </c>
    </row>
    <row r="19" spans="1:11" s="29" customFormat="1" ht="12.75" customHeight="1">
      <c r="A19" s="59" t="s">
        <v>107</v>
      </c>
      <c r="B19" s="189">
        <v>9.8346089222529578</v>
      </c>
      <c r="C19" s="189">
        <v>17.671963251678704</v>
      </c>
      <c r="D19" s="189">
        <v>23.622229259785396</v>
      </c>
      <c r="E19" s="189">
        <v>5.5510676838144768</v>
      </c>
      <c r="F19" s="189">
        <v>48.051589522091824</v>
      </c>
      <c r="G19" s="189">
        <v>9.0858484852552408</v>
      </c>
      <c r="H19" s="189">
        <v>44.590341659153111</v>
      </c>
      <c r="I19" s="189">
        <f t="shared" si="0"/>
        <v>158.40764878403172</v>
      </c>
      <c r="J19" s="299">
        <v>3365.9817657099475</v>
      </c>
      <c r="K19" s="299">
        <v>3524.3894144939791</v>
      </c>
    </row>
    <row r="20" spans="1:11" s="29" customFormat="1" ht="8.1" customHeight="1">
      <c r="A20" s="59"/>
      <c r="B20" s="190" t="s">
        <v>52</v>
      </c>
      <c r="C20" s="190" t="s">
        <v>52</v>
      </c>
      <c r="D20" s="190" t="s">
        <v>52</v>
      </c>
      <c r="E20" s="190" t="s">
        <v>52</v>
      </c>
      <c r="F20" s="190" t="s">
        <v>52</v>
      </c>
      <c r="G20" s="190" t="s">
        <v>52</v>
      </c>
      <c r="H20" s="190" t="s">
        <v>52</v>
      </c>
      <c r="I20" s="190" t="s">
        <v>52</v>
      </c>
      <c r="J20" s="190" t="s">
        <v>52</v>
      </c>
      <c r="K20" s="190" t="s">
        <v>52</v>
      </c>
    </row>
    <row r="21" spans="1:11" s="29" customFormat="1" ht="12.75" customHeight="1">
      <c r="A21" s="37" t="s">
        <v>108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1"/>
    </row>
    <row r="22" spans="1:11" s="29" customFormat="1" ht="12.75" customHeight="1">
      <c r="A22" s="18" t="s">
        <v>109</v>
      </c>
      <c r="B22" s="300">
        <f t="shared" ref="B22:G22" si="1">SUM(B13:B19)</f>
        <v>184.99675237993006</v>
      </c>
      <c r="C22" s="300">
        <f t="shared" si="1"/>
        <v>386.07670551317233</v>
      </c>
      <c r="D22" s="300">
        <f t="shared" si="1"/>
        <v>647.4914880887552</v>
      </c>
      <c r="E22" s="300">
        <f t="shared" si="1"/>
        <v>335.61403922671082</v>
      </c>
      <c r="F22" s="300">
        <f t="shared" si="1"/>
        <v>3259.3535091220333</v>
      </c>
      <c r="G22" s="300">
        <f t="shared" si="1"/>
        <v>1017.9047162021204</v>
      </c>
      <c r="H22" s="300">
        <f>SUM(H13:H19)</f>
        <v>862.77219580957978</v>
      </c>
      <c r="I22" s="300">
        <f>SUM(I13:I19)</f>
        <v>6694.2094063423019</v>
      </c>
      <c r="J22" s="300">
        <f>SUM(J13:J19)</f>
        <v>30581.130607243122</v>
      </c>
      <c r="K22" s="300">
        <f>SUM(K13:K19)</f>
        <v>37275.340013585417</v>
      </c>
    </row>
    <row r="23" spans="1:11" s="29" customFormat="1" ht="8.1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 s="29" customFormat="1" ht="12.75" customHeight="1">
      <c r="A24" s="431" t="s">
        <v>110</v>
      </c>
      <c r="B24" s="431"/>
      <c r="C24" s="431"/>
      <c r="D24" s="431"/>
      <c r="E24" s="431"/>
      <c r="F24" s="431"/>
      <c r="G24" s="431"/>
      <c r="H24" s="431"/>
      <c r="I24" s="431"/>
      <c r="J24" s="431"/>
      <c r="K24" s="431"/>
    </row>
    <row r="25" spans="1:11" s="29" customFormat="1" ht="8.1" customHeight="1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11" s="29" customFormat="1" ht="12.75" customHeight="1">
      <c r="A26" s="177" t="s">
        <v>111</v>
      </c>
      <c r="B26" s="301">
        <v>3789.00502588669</v>
      </c>
      <c r="C26" s="301">
        <v>3337.3254672686708</v>
      </c>
      <c r="D26" s="301">
        <v>5775.175859460538</v>
      </c>
      <c r="E26" s="301">
        <v>2271.2947603904868</v>
      </c>
      <c r="F26" s="301">
        <v>42025.747533399059</v>
      </c>
      <c r="G26" s="301">
        <v>5347.121287697245</v>
      </c>
      <c r="H26" s="301">
        <v>8340.9301815810632</v>
      </c>
      <c r="I26" s="302">
        <f>(SUM(B26:H26))</f>
        <v>70886.600115683745</v>
      </c>
      <c r="J26" s="301">
        <v>511006.86513697368</v>
      </c>
      <c r="K26" s="301">
        <v>581893.46525265742</v>
      </c>
    </row>
    <row r="27" spans="1:11" s="29" customFormat="1" ht="12" customHeight="1">
      <c r="A27" s="131" t="s">
        <v>52</v>
      </c>
      <c r="B27" s="131" t="s">
        <v>52</v>
      </c>
      <c r="C27" s="131" t="s">
        <v>52</v>
      </c>
      <c r="D27" s="131" t="s">
        <v>52</v>
      </c>
      <c r="E27" s="131" t="s">
        <v>52</v>
      </c>
      <c r="F27" s="131" t="s">
        <v>52</v>
      </c>
      <c r="G27" s="131" t="s">
        <v>52</v>
      </c>
      <c r="H27" s="131" t="s">
        <v>52</v>
      </c>
      <c r="I27" s="131" t="s">
        <v>52</v>
      </c>
      <c r="J27" s="131" t="s">
        <v>52</v>
      </c>
      <c r="K27" s="131" t="s">
        <v>52</v>
      </c>
    </row>
    <row r="28" spans="1:11" s="29" customFormat="1" ht="12.75" customHeight="1">
      <c r="A28" s="433" t="s">
        <v>150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6"/>
    </row>
    <row r="29" spans="1:11" s="29" customFormat="1" ht="12.75" customHeight="1">
      <c r="A29" s="433" t="s">
        <v>162</v>
      </c>
      <c r="B29" s="356"/>
      <c r="C29" s="356"/>
      <c r="D29" s="356"/>
      <c r="E29" s="356"/>
      <c r="F29" s="356"/>
      <c r="G29" s="356"/>
      <c r="H29" s="356"/>
      <c r="I29" s="356"/>
      <c r="J29" s="356"/>
      <c r="K29" s="356"/>
    </row>
    <row r="30" spans="1:11" s="29" customFormat="1" ht="12.75" customHeight="1">
      <c r="A30" s="433" t="s">
        <v>163</v>
      </c>
      <c r="B30" s="356"/>
      <c r="C30" s="356"/>
      <c r="D30" s="356"/>
      <c r="E30" s="356"/>
      <c r="F30" s="356"/>
      <c r="G30" s="356"/>
      <c r="H30" s="356"/>
      <c r="I30" s="356"/>
      <c r="J30" s="356"/>
      <c r="K30" s="356"/>
    </row>
    <row r="31" spans="1:11" s="29" customFormat="1" ht="12.75" customHeight="1">
      <c r="A31" s="429" t="s">
        <v>153</v>
      </c>
      <c r="B31" s="432"/>
      <c r="C31" s="432"/>
      <c r="D31" s="432"/>
      <c r="E31" s="432"/>
      <c r="F31" s="432"/>
      <c r="G31" s="432"/>
      <c r="H31" s="432"/>
      <c r="I31" s="432"/>
      <c r="J31" s="432"/>
      <c r="K31" s="432"/>
    </row>
    <row r="32" spans="1:11" s="29" customFormat="1" ht="12.75" customHeight="1">
      <c r="A32" s="433" t="s">
        <v>213</v>
      </c>
      <c r="B32" s="356"/>
      <c r="C32" s="356"/>
      <c r="D32" s="356"/>
      <c r="E32" s="356"/>
      <c r="F32" s="356"/>
      <c r="G32" s="356"/>
      <c r="H32" s="356"/>
      <c r="I32" s="356"/>
      <c r="J32" s="356"/>
      <c r="K32" s="356"/>
    </row>
    <row r="33" spans="1:11" s="29" customFormat="1" ht="12.75" customHeight="1">
      <c r="A33" s="433" t="s">
        <v>164</v>
      </c>
      <c r="B33" s="356"/>
      <c r="C33" s="356"/>
      <c r="D33" s="356"/>
      <c r="E33" s="356"/>
      <c r="F33" s="356"/>
      <c r="G33" s="356"/>
      <c r="H33" s="356"/>
      <c r="I33" s="356"/>
      <c r="J33" s="356"/>
      <c r="K33" s="356"/>
    </row>
    <row r="34" spans="1:11" s="29" customFormat="1" ht="12.7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1:11">
      <c r="A35" s="32" t="s">
        <v>177</v>
      </c>
    </row>
  </sheetData>
  <mergeCells count="17">
    <mergeCell ref="A2:K2"/>
    <mergeCell ref="A3:K3"/>
    <mergeCell ref="A4:K4"/>
    <mergeCell ref="K6:K7"/>
    <mergeCell ref="A6:A8"/>
    <mergeCell ref="B8:K8"/>
    <mergeCell ref="B6:H6"/>
    <mergeCell ref="I6:I7"/>
    <mergeCell ref="J6:J7"/>
    <mergeCell ref="A10:K10"/>
    <mergeCell ref="A24:K24"/>
    <mergeCell ref="A31:K31"/>
    <mergeCell ref="A32:K32"/>
    <mergeCell ref="A33:K33"/>
    <mergeCell ref="A28:K28"/>
    <mergeCell ref="A29:K29"/>
    <mergeCell ref="A30:K30"/>
  </mergeCells>
  <phoneticPr fontId="3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17 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'Table 17 '!Print_Area</vt:lpstr>
      <vt:lpstr>'Table 18'!Print_Area</vt:lpstr>
      <vt:lpstr>'Table 19'!Print_Area</vt:lpstr>
      <vt:lpstr>'Table 20'!Print_Area</vt:lpstr>
      <vt:lpstr>'Table 21'!Print_Area</vt:lpstr>
      <vt:lpstr>'Table 22'!Print_Area</vt:lpstr>
      <vt:lpstr>'Table 23'!Print_Area</vt:lpstr>
      <vt:lpstr>'Table 24'!Print_Area</vt:lpstr>
    </vt:vector>
  </TitlesOfParts>
  <Company>Statistics New Zealand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BHanratt</dc:creator>
  <cp:lastModifiedBy>Theresa Savory</cp:lastModifiedBy>
  <cp:lastPrinted>2014-10-09T20:15:40Z</cp:lastPrinted>
  <dcterms:created xsi:type="dcterms:W3CDTF">2007-06-07T12:02:00Z</dcterms:created>
  <dcterms:modified xsi:type="dcterms:W3CDTF">2018-12-11T03:15:20Z</dcterms:modified>
</cp:coreProperties>
</file>