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verenS\Downloads\"/>
    </mc:Choice>
  </mc:AlternateContent>
  <xr:revisionPtr revIDLastSave="0" documentId="13_ncr:1_{4AA40AE1-AFE8-4178-B813-2FC6151102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2" sheetId="13" r:id="rId1"/>
    <sheet name="CH4" sheetId="14" r:id="rId2"/>
    <sheet name="N2O" sheetId="15" r:id="rId3"/>
    <sheet name="CO" sheetId="16" r:id="rId4"/>
    <sheet name="NOx" sheetId="17" r:id="rId5"/>
    <sheet name="NMVOCs" sheetId="18" r:id="rId6"/>
    <sheet name="SO2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3" i="13" l="1"/>
  <c r="A72" i="19"/>
  <c r="A71" i="19"/>
  <c r="A70" i="19"/>
  <c r="A69" i="19"/>
  <c r="A68" i="19"/>
  <c r="A67" i="19"/>
  <c r="A66" i="19"/>
  <c r="A65" i="19"/>
  <c r="A64" i="19"/>
  <c r="A63" i="19"/>
  <c r="A62" i="19"/>
  <c r="A61" i="19"/>
  <c r="A70" i="18"/>
  <c r="A69" i="18"/>
  <c r="A68" i="18"/>
  <c r="A67" i="18"/>
  <c r="A66" i="18"/>
  <c r="A65" i="18"/>
  <c r="A64" i="18"/>
  <c r="A63" i="18"/>
  <c r="A62" i="18"/>
  <c r="A61" i="18"/>
  <c r="A60" i="18"/>
  <c r="A59" i="18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70" i="16"/>
  <c r="A69" i="16"/>
  <c r="A68" i="16"/>
  <c r="A67" i="16"/>
  <c r="A66" i="16"/>
  <c r="A65" i="16"/>
  <c r="A64" i="16"/>
  <c r="A63" i="16"/>
  <c r="A62" i="16"/>
  <c r="A61" i="16"/>
  <c r="A60" i="16"/>
  <c r="A59" i="16"/>
  <c r="A68" i="15"/>
  <c r="A67" i="15"/>
  <c r="A66" i="15"/>
  <c r="A65" i="15"/>
  <c r="A64" i="15"/>
  <c r="A63" i="15"/>
  <c r="A62" i="15"/>
  <c r="A61" i="15"/>
  <c r="A60" i="15"/>
  <c r="A64" i="14"/>
  <c r="A63" i="14"/>
  <c r="A62" i="14"/>
  <c r="A61" i="14"/>
  <c r="A60" i="14"/>
  <c r="A59" i="14"/>
  <c r="A58" i="14"/>
  <c r="A57" i="14"/>
  <c r="A56" i="14"/>
  <c r="A92" i="19"/>
  <c r="A91" i="19"/>
  <c r="A90" i="19"/>
  <c r="A89" i="19"/>
  <c r="A88" i="19"/>
  <c r="A87" i="19"/>
  <c r="A86" i="19"/>
  <c r="A85" i="19"/>
  <c r="AF84" i="19" s="1"/>
  <c r="A84" i="19"/>
  <c r="A83" i="19"/>
  <c r="A82" i="19"/>
  <c r="A81" i="19"/>
  <c r="A80" i="19"/>
  <c r="A79" i="19"/>
  <c r="A78" i="19"/>
  <c r="A77" i="19"/>
  <c r="A95" i="18"/>
  <c r="A94" i="18"/>
  <c r="A93" i="18"/>
  <c r="A92" i="18"/>
  <c r="A91" i="18"/>
  <c r="A90" i="18"/>
  <c r="A89" i="18"/>
  <c r="A88" i="18"/>
  <c r="A87" i="18"/>
  <c r="A86" i="18"/>
  <c r="A85" i="18"/>
  <c r="AE84" i="18" s="1"/>
  <c r="A84" i="18"/>
  <c r="A88" i="17"/>
  <c r="A87" i="17"/>
  <c r="A86" i="17"/>
  <c r="A85" i="17"/>
  <c r="Z84" i="17" s="1"/>
  <c r="A84" i="17"/>
  <c r="A83" i="17"/>
  <c r="A82" i="17"/>
  <c r="A81" i="17"/>
  <c r="A80" i="17"/>
  <c r="A79" i="17"/>
  <c r="A78" i="17"/>
  <c r="A77" i="17"/>
  <c r="A76" i="17"/>
  <c r="A94" i="16"/>
  <c r="A93" i="16"/>
  <c r="A92" i="16"/>
  <c r="A91" i="16"/>
  <c r="A90" i="16"/>
  <c r="A89" i="16"/>
  <c r="A88" i="16"/>
  <c r="A87" i="16"/>
  <c r="A86" i="16"/>
  <c r="A85" i="16"/>
  <c r="AD84" i="16" s="1"/>
  <c r="A84" i="16"/>
  <c r="A83" i="16"/>
  <c r="A95" i="15"/>
  <c r="A94" i="15"/>
  <c r="A93" i="15"/>
  <c r="A92" i="15"/>
  <c r="A91" i="15"/>
  <c r="A90" i="15"/>
  <c r="A89" i="15"/>
  <c r="A88" i="15"/>
  <c r="A87" i="15"/>
  <c r="A86" i="15"/>
  <c r="A85" i="15"/>
  <c r="AJ84" i="15" s="1"/>
  <c r="A84" i="15"/>
  <c r="A83" i="15"/>
  <c r="A82" i="15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F84" i="14" s="1"/>
  <c r="A84" i="14"/>
  <c r="A83" i="14"/>
  <c r="A82" i="14"/>
  <c r="A81" i="14"/>
  <c r="A80" i="14"/>
  <c r="A79" i="14"/>
  <c r="A78" i="14"/>
  <c r="A77" i="14"/>
  <c r="A76" i="14"/>
  <c r="A75" i="14"/>
  <c r="W84" i="13"/>
  <c r="AH84" i="17"/>
  <c r="AG84" i="17"/>
  <c r="AF84" i="17"/>
  <c r="AE84" i="17"/>
  <c r="AD84" i="17"/>
  <c r="AC84" i="17"/>
  <c r="AB84" i="17"/>
  <c r="AA84" i="17"/>
  <c r="V84" i="17"/>
  <c r="U84" i="17"/>
  <c r="T84" i="17"/>
  <c r="S84" i="17"/>
  <c r="R84" i="17"/>
  <c r="Q84" i="17"/>
  <c r="O84" i="17"/>
  <c r="N84" i="17"/>
  <c r="M84" i="17"/>
  <c r="L84" i="17"/>
  <c r="K84" i="17"/>
  <c r="J84" i="17"/>
  <c r="I84" i="17"/>
  <c r="H84" i="17"/>
  <c r="E84" i="17"/>
  <c r="AJ84" i="17"/>
  <c r="AI84" i="17"/>
  <c r="W84" i="17"/>
  <c r="P84" i="17"/>
  <c r="G84" i="17"/>
  <c r="F84" i="17"/>
  <c r="L84" i="15"/>
  <c r="K84" i="15"/>
  <c r="AJ84" i="13"/>
  <c r="AI84" i="13"/>
  <c r="AH84" i="13"/>
  <c r="AG84" i="13"/>
  <c r="AF84" i="13"/>
  <c r="AE84" i="13"/>
  <c r="AD84" i="13"/>
  <c r="AC84" i="13"/>
  <c r="AB84" i="13"/>
  <c r="AA84" i="13"/>
  <c r="Y84" i="13"/>
  <c r="X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Z84" i="13"/>
  <c r="AL63" i="13" l="1"/>
  <c r="AM63" i="13"/>
  <c r="AI84" i="19"/>
  <c r="AJ84" i="19"/>
  <c r="AK84" i="19" s="1"/>
  <c r="G84" i="19"/>
  <c r="H84" i="19"/>
  <c r="E84" i="19"/>
  <c r="F84" i="19"/>
  <c r="I84" i="19"/>
  <c r="S84" i="19"/>
  <c r="T84" i="19"/>
  <c r="V84" i="19"/>
  <c r="W84" i="19"/>
  <c r="X84" i="19"/>
  <c r="Q84" i="19"/>
  <c r="R84" i="19"/>
  <c r="Y84" i="19"/>
  <c r="U84" i="19"/>
  <c r="AG84" i="19"/>
  <c r="AH84" i="19"/>
  <c r="V84" i="18"/>
  <c r="W84" i="18"/>
  <c r="X84" i="18"/>
  <c r="Y84" i="18"/>
  <c r="AM63" i="17"/>
  <c r="AC84" i="15"/>
  <c r="AG84" i="15"/>
  <c r="E84" i="15"/>
  <c r="AL84" i="15" s="1"/>
  <c r="AH84" i="15"/>
  <c r="F84" i="15"/>
  <c r="AB84" i="15"/>
  <c r="G84" i="15"/>
  <c r="V84" i="15"/>
  <c r="H84" i="15"/>
  <c r="I84" i="15"/>
  <c r="J84" i="15"/>
  <c r="W84" i="15"/>
  <c r="Z84" i="15"/>
  <c r="Y84" i="15"/>
  <c r="AA84" i="15"/>
  <c r="AK63" i="13"/>
  <c r="AL63" i="18"/>
  <c r="AM63" i="16"/>
  <c r="T84" i="18"/>
  <c r="U84" i="18"/>
  <c r="AI84" i="18"/>
  <c r="E84" i="18"/>
  <c r="AJ84" i="18"/>
  <c r="AF84" i="18"/>
  <c r="F84" i="18"/>
  <c r="G84" i="18"/>
  <c r="H84" i="18"/>
  <c r="P84" i="18"/>
  <c r="Q84" i="18"/>
  <c r="I84" i="18"/>
  <c r="S84" i="18"/>
  <c r="X84" i="17"/>
  <c r="AK63" i="17"/>
  <c r="Y84" i="17"/>
  <c r="AL63" i="17"/>
  <c r="M84" i="15"/>
  <c r="Q84" i="15"/>
  <c r="X84" i="15"/>
  <c r="AK63" i="15"/>
  <c r="AL63" i="15"/>
  <c r="AM63" i="15"/>
  <c r="T84" i="14"/>
  <c r="G84" i="14"/>
  <c r="R84" i="15"/>
  <c r="U84" i="15"/>
  <c r="W84" i="14"/>
  <c r="AJ84" i="14"/>
  <c r="J84" i="19"/>
  <c r="Z84" i="19"/>
  <c r="K84" i="19"/>
  <c r="AA84" i="19"/>
  <c r="L84" i="19"/>
  <c r="AB84" i="19"/>
  <c r="M84" i="19"/>
  <c r="AC84" i="19"/>
  <c r="N84" i="19"/>
  <c r="AD84" i="19"/>
  <c r="O84" i="19"/>
  <c r="AE84" i="19"/>
  <c r="P84" i="19"/>
  <c r="AG84" i="18"/>
  <c r="R84" i="18"/>
  <c r="AH84" i="18"/>
  <c r="J84" i="18"/>
  <c r="Z84" i="18"/>
  <c r="K84" i="18"/>
  <c r="AA84" i="18"/>
  <c r="L84" i="18"/>
  <c r="AB84" i="18"/>
  <c r="M84" i="18"/>
  <c r="AC84" i="18"/>
  <c r="N84" i="18"/>
  <c r="AD84" i="18"/>
  <c r="O84" i="18"/>
  <c r="AK84" i="17"/>
  <c r="O84" i="16"/>
  <c r="P84" i="16"/>
  <c r="AF84" i="16"/>
  <c r="U84" i="16"/>
  <c r="AE84" i="16"/>
  <c r="Q84" i="16"/>
  <c r="AG84" i="16"/>
  <c r="AL85" i="16"/>
  <c r="R84" i="16"/>
  <c r="AH84" i="16"/>
  <c r="S84" i="16"/>
  <c r="AI84" i="16"/>
  <c r="T84" i="16"/>
  <c r="AJ84" i="16"/>
  <c r="W84" i="16"/>
  <c r="I84" i="16"/>
  <c r="Y84" i="16"/>
  <c r="V84" i="16"/>
  <c r="J84" i="16"/>
  <c r="Z84" i="16"/>
  <c r="G84" i="16"/>
  <c r="K84" i="16"/>
  <c r="AA84" i="16"/>
  <c r="F84" i="16"/>
  <c r="H84" i="16"/>
  <c r="L84" i="16"/>
  <c r="AB84" i="16"/>
  <c r="X84" i="16"/>
  <c r="M84" i="16"/>
  <c r="AC84" i="16"/>
  <c r="N84" i="16"/>
  <c r="N84" i="15"/>
  <c r="AD84" i="15"/>
  <c r="O84" i="15"/>
  <c r="AE84" i="15"/>
  <c r="P84" i="15"/>
  <c r="AF84" i="15"/>
  <c r="S84" i="15"/>
  <c r="AI84" i="15"/>
  <c r="AM84" i="15" s="1"/>
  <c r="T84" i="15"/>
  <c r="Q84" i="14"/>
  <c r="AG84" i="14"/>
  <c r="R84" i="14"/>
  <c r="AH84" i="14"/>
  <c r="S84" i="14"/>
  <c r="AI84" i="14"/>
  <c r="E84" i="14"/>
  <c r="U84" i="14"/>
  <c r="F84" i="14"/>
  <c r="V84" i="14"/>
  <c r="K84" i="14"/>
  <c r="AA84" i="14"/>
  <c r="I84" i="14"/>
  <c r="L84" i="14"/>
  <c r="AB84" i="14"/>
  <c r="M84" i="14"/>
  <c r="AC84" i="14"/>
  <c r="J84" i="14"/>
  <c r="N84" i="14"/>
  <c r="AD84" i="14"/>
  <c r="X84" i="14"/>
  <c r="O84" i="14"/>
  <c r="AE84" i="14"/>
  <c r="H84" i="14"/>
  <c r="Y84" i="14"/>
  <c r="Z84" i="14"/>
  <c r="P84" i="14"/>
  <c r="AM84" i="17"/>
  <c r="AK85" i="17"/>
  <c r="AL84" i="17"/>
  <c r="AL85" i="17"/>
  <c r="AM85" i="17"/>
  <c r="AK84" i="15"/>
  <c r="AK85" i="15"/>
  <c r="AL85" i="15"/>
  <c r="AK84" i="13"/>
  <c r="AL84" i="13"/>
  <c r="AM84" i="13"/>
  <c r="AK85" i="13"/>
  <c r="AL85" i="13"/>
  <c r="AM85" i="13"/>
  <c r="AM17" i="17"/>
  <c r="AM84" i="14" l="1"/>
  <c r="AM63" i="18"/>
  <c r="AL84" i="18"/>
  <c r="AL85" i="19"/>
  <c r="AM85" i="19"/>
  <c r="AK85" i="19"/>
  <c r="AK63" i="19"/>
  <c r="AM84" i="18"/>
  <c r="AK63" i="18"/>
  <c r="AK85" i="18"/>
  <c r="AK84" i="18"/>
  <c r="AM85" i="18"/>
  <c r="AL85" i="18"/>
  <c r="AK63" i="16"/>
  <c r="AM84" i="16"/>
  <c r="AL84" i="14"/>
  <c r="AM63" i="14"/>
  <c r="AL63" i="19"/>
  <c r="AM63" i="19"/>
  <c r="AL63" i="16"/>
  <c r="AL63" i="14"/>
  <c r="AK63" i="14"/>
  <c r="AL84" i="19"/>
  <c r="AM84" i="19"/>
  <c r="AK85" i="14"/>
  <c r="AK84" i="14"/>
  <c r="AM85" i="14"/>
  <c r="AL85" i="14"/>
  <c r="AK85" i="16"/>
  <c r="AM85" i="16"/>
  <c r="E84" i="16"/>
  <c r="AK84" i="16" s="1"/>
  <c r="AM85" i="15"/>
  <c r="AM17" i="19"/>
  <c r="AM17" i="18"/>
  <c r="AM17" i="16"/>
  <c r="AM17" i="15"/>
  <c r="AM17" i="14"/>
  <c r="AM17" i="13"/>
  <c r="AK17" i="19"/>
  <c r="AK17" i="18"/>
  <c r="AL17" i="17"/>
  <c r="AL17" i="16"/>
  <c r="AK17" i="15"/>
  <c r="AK17" i="14"/>
  <c r="AK17" i="13"/>
  <c r="AL84" i="16" l="1"/>
  <c r="AL17" i="19"/>
  <c r="AL17" i="18"/>
  <c r="AK17" i="17"/>
  <c r="AK17" i="16"/>
  <c r="AL17" i="15"/>
  <c r="AL17" i="14"/>
  <c r="AL17" i="13"/>
  <c r="AL11" i="17"/>
  <c r="AM11" i="17"/>
  <c r="A113" i="19" l="1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76" i="19"/>
  <c r="A75" i="19"/>
  <c r="A74" i="19"/>
  <c r="A73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N11" i="19"/>
  <c r="AM11" i="19"/>
  <c r="AL11" i="19"/>
  <c r="AK11" i="19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N11" i="18"/>
  <c r="AM11" i="18"/>
  <c r="AL11" i="18"/>
  <c r="AK11" i="18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75" i="17"/>
  <c r="A74" i="17"/>
  <c r="A73" i="17"/>
  <c r="A72" i="17"/>
  <c r="A71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N11" i="17"/>
  <c r="AK11" i="17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N11" i="16"/>
  <c r="AM11" i="16"/>
  <c r="AL11" i="16"/>
  <c r="AK11" i="16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N11" i="15"/>
  <c r="AM11" i="15"/>
  <c r="AL11" i="15"/>
  <c r="AK11" i="15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74" i="14"/>
  <c r="A73" i="14"/>
  <c r="A72" i="14"/>
  <c r="A71" i="14"/>
  <c r="A70" i="14"/>
  <c r="A69" i="14"/>
  <c r="A68" i="14"/>
  <c r="A67" i="14"/>
  <c r="A66" i="14"/>
  <c r="A65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N11" i="14"/>
  <c r="AM11" i="14"/>
  <c r="AL11" i="14"/>
  <c r="AK11" i="14"/>
  <c r="A113" i="13"/>
  <c r="AN11" i="13"/>
  <c r="AM11" i="13"/>
  <c r="AL11" i="13"/>
  <c r="AK11" i="13"/>
  <c r="AH77" i="13" l="1"/>
  <c r="L77" i="13"/>
  <c r="J77" i="13"/>
  <c r="AF77" i="13"/>
  <c r="I77" i="13"/>
  <c r="AB77" i="13"/>
  <c r="P77" i="13"/>
  <c r="M77" i="13"/>
  <c r="AI77" i="13"/>
  <c r="K79" i="13"/>
  <c r="X79" i="13"/>
  <c r="Z79" i="13"/>
  <c r="V79" i="13"/>
  <c r="U79" i="13"/>
  <c r="T79" i="13"/>
  <c r="S79" i="13"/>
  <c r="R79" i="13"/>
  <c r="O79" i="13"/>
  <c r="AF79" i="13"/>
  <c r="AC79" i="13"/>
  <c r="F79" i="13"/>
  <c r="E79" i="13"/>
  <c r="E81" i="14"/>
  <c r="X77" i="14"/>
  <c r="H77" i="14"/>
  <c r="J77" i="14"/>
  <c r="F77" i="14"/>
  <c r="E77" i="14"/>
  <c r="M77" i="14"/>
  <c r="O77" i="14"/>
  <c r="AI77" i="14"/>
  <c r="K77" i="14"/>
  <c r="AC77" i="14"/>
  <c r="AB77" i="14"/>
  <c r="AE77" i="14"/>
  <c r="AD77" i="14"/>
  <c r="Z77" i="14"/>
  <c r="U77" i="14"/>
  <c r="Q77" i="14"/>
  <c r="L77" i="14"/>
  <c r="I77" i="14"/>
  <c r="G77" i="14"/>
  <c r="X79" i="14"/>
  <c r="H79" i="14"/>
  <c r="AC79" i="14"/>
  <c r="Z79" i="14"/>
  <c r="Y79" i="14"/>
  <c r="G79" i="14"/>
  <c r="U79" i="14"/>
  <c r="AE79" i="14"/>
  <c r="E79" i="14"/>
  <c r="AB79" i="14"/>
  <c r="W79" i="14"/>
  <c r="T79" i="14"/>
  <c r="F79" i="14"/>
  <c r="AI79" i="14"/>
  <c r="S79" i="14"/>
  <c r="R79" i="14"/>
  <c r="N79" i="14"/>
  <c r="M79" i="14"/>
  <c r="J79" i="14"/>
  <c r="K79" i="14"/>
  <c r="AE71" i="15"/>
  <c r="AF16" i="15"/>
  <c r="AD33" i="15"/>
  <c r="H77" i="15"/>
  <c r="S77" i="15"/>
  <c r="W77" i="15"/>
  <c r="F77" i="15"/>
  <c r="Y77" i="15"/>
  <c r="V77" i="15"/>
  <c r="T77" i="15"/>
  <c r="P77" i="15"/>
  <c r="AH77" i="15"/>
  <c r="O77" i="15"/>
  <c r="AG77" i="15"/>
  <c r="N77" i="15"/>
  <c r="J77" i="15"/>
  <c r="AB77" i="15"/>
  <c r="AA77" i="15"/>
  <c r="Z77" i="15"/>
  <c r="I77" i="15"/>
  <c r="H79" i="15"/>
  <c r="Z79" i="15"/>
  <c r="I79" i="15"/>
  <c r="AE79" i="15"/>
  <c r="L79" i="15"/>
  <c r="AD79" i="15"/>
  <c r="K79" i="15"/>
  <c r="AC79" i="15"/>
  <c r="J79" i="15"/>
  <c r="G79" i="15"/>
  <c r="AA79" i="15"/>
  <c r="Y79" i="15"/>
  <c r="W79" i="15"/>
  <c r="V79" i="15"/>
  <c r="S79" i="15"/>
  <c r="Q79" i="15"/>
  <c r="AG79" i="15"/>
  <c r="AF79" i="15"/>
  <c r="O79" i="15"/>
  <c r="N79" i="15"/>
  <c r="AH79" i="15"/>
  <c r="AG33" i="16"/>
  <c r="T77" i="16"/>
  <c r="AC77" i="16"/>
  <c r="K77" i="16"/>
  <c r="L77" i="16"/>
  <c r="W77" i="16"/>
  <c r="V77" i="16"/>
  <c r="U77" i="16"/>
  <c r="S77" i="16"/>
  <c r="R77" i="16"/>
  <c r="O77" i="16"/>
  <c r="N77" i="16"/>
  <c r="M77" i="16"/>
  <c r="J77" i="16"/>
  <c r="AG77" i="16"/>
  <c r="I77" i="16"/>
  <c r="H77" i="16"/>
  <c r="AB77" i="16"/>
  <c r="AA77" i="16"/>
  <c r="G77" i="16"/>
  <c r="F77" i="16"/>
  <c r="T79" i="16"/>
  <c r="P79" i="16"/>
  <c r="O79" i="16"/>
  <c r="X79" i="16"/>
  <c r="E79" i="16"/>
  <c r="N79" i="16"/>
  <c r="M79" i="16"/>
  <c r="AI79" i="16"/>
  <c r="L79" i="16"/>
  <c r="AG79" i="16"/>
  <c r="K79" i="16"/>
  <c r="AE79" i="16"/>
  <c r="J79" i="16"/>
  <c r="I79" i="16"/>
  <c r="AA79" i="16"/>
  <c r="F79" i="16"/>
  <c r="Z79" i="16"/>
  <c r="Y79" i="16"/>
  <c r="W79" i="16"/>
  <c r="V79" i="16"/>
  <c r="U79" i="16"/>
  <c r="R79" i="16"/>
  <c r="Q79" i="16"/>
  <c r="J59" i="17"/>
  <c r="V59" i="17"/>
  <c r="X77" i="17"/>
  <c r="H77" i="17"/>
  <c r="AC77" i="17"/>
  <c r="L77" i="17"/>
  <c r="AI77" i="17"/>
  <c r="O77" i="17"/>
  <c r="U77" i="17"/>
  <c r="K77" i="17"/>
  <c r="J77" i="17"/>
  <c r="V77" i="17"/>
  <c r="R77" i="17"/>
  <c r="M77" i="17"/>
  <c r="I77" i="17"/>
  <c r="G77" i="17"/>
  <c r="AF77" i="17"/>
  <c r="AB77" i="17"/>
  <c r="AA77" i="17"/>
  <c r="Z77" i="17"/>
  <c r="Y77" i="17"/>
  <c r="W77" i="17"/>
  <c r="X79" i="17"/>
  <c r="H79" i="17"/>
  <c r="V79" i="17"/>
  <c r="E79" i="17"/>
  <c r="U79" i="17"/>
  <c r="AE79" i="17"/>
  <c r="N79" i="17"/>
  <c r="Z79" i="17"/>
  <c r="AD79" i="17"/>
  <c r="J79" i="17"/>
  <c r="AB79" i="17"/>
  <c r="AA79" i="17"/>
  <c r="Q79" i="17"/>
  <c r="P79" i="17"/>
  <c r="O79" i="17"/>
  <c r="M79" i="17"/>
  <c r="L79" i="17"/>
  <c r="I79" i="17"/>
  <c r="AI79" i="17"/>
  <c r="G79" i="17"/>
  <c r="AH79" i="17"/>
  <c r="F79" i="17"/>
  <c r="AG79" i="17"/>
  <c r="AC79" i="17"/>
  <c r="W79" i="17"/>
  <c r="Y79" i="17"/>
  <c r="S79" i="17"/>
  <c r="R79" i="17"/>
  <c r="H81" i="17"/>
  <c r="AG47" i="17"/>
  <c r="AG64" i="17"/>
  <c r="R59" i="18"/>
  <c r="N59" i="18"/>
  <c r="Z71" i="18"/>
  <c r="X77" i="18"/>
  <c r="H77" i="18"/>
  <c r="Y77" i="18"/>
  <c r="G77" i="18"/>
  <c r="R77" i="18"/>
  <c r="AF77" i="18"/>
  <c r="N77" i="18"/>
  <c r="T77" i="18"/>
  <c r="S77" i="18"/>
  <c r="Q77" i="18"/>
  <c r="P77" i="18"/>
  <c r="O77" i="18"/>
  <c r="AI77" i="18"/>
  <c r="M77" i="18"/>
  <c r="AH77" i="18"/>
  <c r="L77" i="18"/>
  <c r="AG77" i="18"/>
  <c r="K77" i="18"/>
  <c r="AE77" i="18"/>
  <c r="J77" i="18"/>
  <c r="I77" i="18"/>
  <c r="AB77" i="18"/>
  <c r="AA77" i="18"/>
  <c r="F77" i="18"/>
  <c r="X79" i="18"/>
  <c r="H79" i="18"/>
  <c r="AA79" i="18"/>
  <c r="J79" i="18"/>
  <c r="V79" i="18"/>
  <c r="R79" i="18"/>
  <c r="AB79" i="18"/>
  <c r="I79" i="18"/>
  <c r="O79" i="18"/>
  <c r="N79" i="18"/>
  <c r="AH79" i="18"/>
  <c r="M79" i="18"/>
  <c r="AG79" i="18"/>
  <c r="L79" i="18"/>
  <c r="AF79" i="18"/>
  <c r="K79" i="18"/>
  <c r="AE79" i="18"/>
  <c r="G79" i="18"/>
  <c r="AD79" i="18"/>
  <c r="F79" i="18"/>
  <c r="AC79" i="18"/>
  <c r="E79" i="18"/>
  <c r="Z79" i="18"/>
  <c r="Y79" i="18"/>
  <c r="U79" i="18"/>
  <c r="T79" i="18"/>
  <c r="P79" i="18"/>
  <c r="Q79" i="18"/>
  <c r="S79" i="18"/>
  <c r="AG97" i="18"/>
  <c r="X79" i="19"/>
  <c r="H79" i="19"/>
  <c r="U79" i="19"/>
  <c r="AE79" i="19"/>
  <c r="G79" i="19"/>
  <c r="AF79" i="19"/>
  <c r="AC79" i="19"/>
  <c r="AB79" i="19"/>
  <c r="O79" i="19"/>
  <c r="AI79" i="19"/>
  <c r="AH79" i="19"/>
  <c r="F79" i="19"/>
  <c r="E79" i="19"/>
  <c r="X77" i="19"/>
  <c r="H77" i="19"/>
  <c r="S77" i="19"/>
  <c r="AI77" i="19"/>
  <c r="R77" i="19"/>
  <c r="W77" i="19"/>
  <c r="F77" i="19"/>
  <c r="AF77" i="19"/>
  <c r="L77" i="19"/>
  <c r="AC77" i="19"/>
  <c r="AG77" i="19"/>
  <c r="J77" i="19"/>
  <c r="AE77" i="19"/>
  <c r="G77" i="19"/>
  <c r="AD77" i="19"/>
  <c r="E77" i="19"/>
  <c r="AB77" i="19"/>
  <c r="O77" i="19"/>
  <c r="AA77" i="19"/>
  <c r="Z77" i="19"/>
  <c r="Y77" i="19"/>
  <c r="V77" i="19"/>
  <c r="U77" i="19"/>
  <c r="T77" i="19"/>
  <c r="Q77" i="19"/>
  <c r="N77" i="19"/>
  <c r="M77" i="19"/>
  <c r="K77" i="19"/>
  <c r="AH77" i="19"/>
  <c r="AI29" i="19"/>
  <c r="T77" i="17"/>
  <c r="Q77" i="17"/>
  <c r="AE77" i="17"/>
  <c r="N77" i="17"/>
  <c r="K79" i="17"/>
  <c r="AG79" i="19"/>
  <c r="AI21" i="19"/>
  <c r="AG81" i="19"/>
  <c r="AI51" i="19"/>
  <c r="AI79" i="18"/>
  <c r="AG47" i="18"/>
  <c r="AG81" i="18"/>
  <c r="AI21" i="18"/>
  <c r="AG16" i="16"/>
  <c r="AI77" i="16"/>
  <c r="AI81" i="15"/>
  <c r="AI71" i="15"/>
  <c r="AI25" i="15"/>
  <c r="AI77" i="15"/>
  <c r="AI79" i="15"/>
  <c r="AG77" i="17"/>
  <c r="AG51" i="14"/>
  <c r="AG81" i="14"/>
  <c r="AG71" i="14"/>
  <c r="AG70" i="14" s="1"/>
  <c r="AG92" i="14"/>
  <c r="AG79" i="14"/>
  <c r="AG77" i="14"/>
  <c r="AG21" i="13"/>
  <c r="AI25" i="13"/>
  <c r="AG104" i="13"/>
  <c r="AG102" i="13" s="1"/>
  <c r="AG77" i="13"/>
  <c r="AG111" i="13"/>
  <c r="AG79" i="13"/>
  <c r="AI79" i="13"/>
  <c r="AG47" i="13"/>
  <c r="AG47" i="16"/>
  <c r="AG81" i="16"/>
  <c r="AH79" i="14"/>
  <c r="I79" i="14"/>
  <c r="AF79" i="14"/>
  <c r="AA79" i="14"/>
  <c r="AD79" i="14"/>
  <c r="O79" i="14"/>
  <c r="AE79" i="13"/>
  <c r="W79" i="13"/>
  <c r="G79" i="13"/>
  <c r="AH79" i="13"/>
  <c r="Q79" i="13"/>
  <c r="AF77" i="15"/>
  <c r="L77" i="15"/>
  <c r="Q77" i="15"/>
  <c r="AC77" i="15"/>
  <c r="G77" i="15"/>
  <c r="U77" i="15"/>
  <c r="AD77" i="17"/>
  <c r="S77" i="17"/>
  <c r="F77" i="17"/>
  <c r="P77" i="17"/>
  <c r="AA79" i="19"/>
  <c r="W79" i="19"/>
  <c r="Y79" i="19"/>
  <c r="T79" i="19"/>
  <c r="P79" i="19"/>
  <c r="L79" i="19"/>
  <c r="J79" i="19"/>
  <c r="Q79" i="19"/>
  <c r="I79" i="19"/>
  <c r="V79" i="19"/>
  <c r="M79" i="19"/>
  <c r="Z79" i="19"/>
  <c r="K79" i="19"/>
  <c r="N79" i="19"/>
  <c r="S79" i="19"/>
  <c r="R79" i="19"/>
  <c r="W77" i="18"/>
  <c r="AC77" i="18"/>
  <c r="Z77" i="18"/>
  <c r="V77" i="18"/>
  <c r="U77" i="18"/>
  <c r="AD77" i="18"/>
  <c r="X77" i="13"/>
  <c r="T77" i="13"/>
  <c r="H77" i="13"/>
  <c r="AE77" i="13"/>
  <c r="W77" i="13"/>
  <c r="S77" i="13"/>
  <c r="O77" i="13"/>
  <c r="K77" i="13"/>
  <c r="G77" i="13"/>
  <c r="AC77" i="13"/>
  <c r="U77" i="13"/>
  <c r="Z77" i="13"/>
  <c r="R77" i="13"/>
  <c r="AD77" i="13"/>
  <c r="N77" i="13"/>
  <c r="V77" i="13"/>
  <c r="F77" i="13"/>
  <c r="AB79" i="15"/>
  <c r="F79" i="15"/>
  <c r="T79" i="15"/>
  <c r="R79" i="15"/>
  <c r="E79" i="15"/>
  <c r="X79" i="15"/>
  <c r="M79" i="15"/>
  <c r="AF79" i="17"/>
  <c r="T79" i="17"/>
  <c r="I77" i="19"/>
  <c r="P77" i="19"/>
  <c r="Z77" i="16"/>
  <c r="X77" i="16"/>
  <c r="AE77" i="16"/>
  <c r="P77" i="16"/>
  <c r="AH77" i="16"/>
  <c r="Y77" i="16"/>
  <c r="Q77" i="16"/>
  <c r="AF77" i="16"/>
  <c r="AH16" i="13"/>
  <c r="AE16" i="13"/>
  <c r="AH21" i="13"/>
  <c r="V77" i="14"/>
  <c r="R77" i="14"/>
  <c r="N77" i="14"/>
  <c r="Y77" i="14"/>
  <c r="S77" i="14"/>
  <c r="AF77" i="14"/>
  <c r="AH77" i="14"/>
  <c r="R71" i="15"/>
  <c r="AH79" i="16"/>
  <c r="AC79" i="16"/>
  <c r="AF79" i="16"/>
  <c r="H79" i="16"/>
  <c r="S79" i="16"/>
  <c r="G79" i="16"/>
  <c r="AB79" i="16"/>
  <c r="F25" i="18"/>
  <c r="W79" i="18"/>
  <c r="AE77" i="15"/>
  <c r="V79" i="14"/>
  <c r="K77" i="15"/>
  <c r="M77" i="15"/>
  <c r="Y77" i="13"/>
  <c r="Q77" i="13"/>
  <c r="AA77" i="13"/>
  <c r="Y79" i="13"/>
  <c r="AA79" i="13"/>
  <c r="P79" i="13"/>
  <c r="L79" i="13"/>
  <c r="H79" i="13"/>
  <c r="AD79" i="13"/>
  <c r="N79" i="13"/>
  <c r="J79" i="13"/>
  <c r="AB79" i="13"/>
  <c r="I79" i="13"/>
  <c r="M79" i="13"/>
  <c r="Q79" i="14"/>
  <c r="G21" i="14"/>
  <c r="Z81" i="14"/>
  <c r="AD77" i="15"/>
  <c r="R77" i="15"/>
  <c r="U79" i="15"/>
  <c r="AC25" i="14"/>
  <c r="AB21" i="14"/>
  <c r="W77" i="14"/>
  <c r="AA77" i="14"/>
  <c r="P77" i="14"/>
  <c r="T77" i="14"/>
  <c r="L79" i="14"/>
  <c r="P79" i="14"/>
  <c r="X77" i="15"/>
  <c r="P79" i="15"/>
  <c r="AG69" i="14" l="1"/>
  <c r="AG51" i="17"/>
  <c r="W59" i="14"/>
  <c r="K59" i="14"/>
  <c r="AI33" i="14"/>
  <c r="M59" i="13"/>
  <c r="AB21" i="19"/>
  <c r="M59" i="18"/>
  <c r="Z81" i="15"/>
  <c r="Z59" i="15"/>
  <c r="AJ59" i="14"/>
  <c r="Z59" i="14"/>
  <c r="AH59" i="18"/>
  <c r="N59" i="16"/>
  <c r="W59" i="15"/>
  <c r="L59" i="18"/>
  <c r="AG33" i="17"/>
  <c r="AI59" i="18"/>
  <c r="Q59" i="18"/>
  <c r="AG64" i="19"/>
  <c r="AG71" i="19"/>
  <c r="I59" i="18"/>
  <c r="S59" i="18"/>
  <c r="J59" i="18"/>
  <c r="V59" i="18"/>
  <c r="AG25" i="18"/>
  <c r="AH16" i="18"/>
  <c r="W59" i="18"/>
  <c r="U59" i="18"/>
  <c r="AA59" i="18"/>
  <c r="Z59" i="18"/>
  <c r="E59" i="18"/>
  <c r="X59" i="18"/>
  <c r="AC59" i="18"/>
  <c r="AB59" i="18"/>
  <c r="AD59" i="18"/>
  <c r="F59" i="18"/>
  <c r="H59" i="18"/>
  <c r="AE59" i="18"/>
  <c r="Y59" i="18"/>
  <c r="AJ59" i="18"/>
  <c r="O59" i="18"/>
  <c r="G59" i="18"/>
  <c r="K59" i="18"/>
  <c r="T59" i="18"/>
  <c r="AF59" i="18"/>
  <c r="P59" i="18"/>
  <c r="AG59" i="18"/>
  <c r="W59" i="17"/>
  <c r="AH59" i="17"/>
  <c r="AA59" i="17"/>
  <c r="M59" i="17"/>
  <c r="Y59" i="17"/>
  <c r="AI59" i="17"/>
  <c r="AD59" i="17"/>
  <c r="F59" i="17"/>
  <c r="AF59" i="17"/>
  <c r="AE59" i="17"/>
  <c r="AG59" i="17"/>
  <c r="E59" i="17"/>
  <c r="AJ59" i="17"/>
  <c r="Z59" i="17"/>
  <c r="G59" i="17"/>
  <c r="U59" i="17"/>
  <c r="I59" i="17"/>
  <c r="T59" i="17"/>
  <c r="N59" i="17"/>
  <c r="K59" i="17"/>
  <c r="O59" i="17"/>
  <c r="AB59" i="17"/>
  <c r="P59" i="17"/>
  <c r="L59" i="17"/>
  <c r="Q59" i="17"/>
  <c r="AC59" i="17"/>
  <c r="R59" i="17"/>
  <c r="H59" i="17"/>
  <c r="S59" i="17"/>
  <c r="X59" i="17"/>
  <c r="Z59" i="16"/>
  <c r="Q59" i="16"/>
  <c r="J104" i="16"/>
  <c r="J102" i="16" s="1"/>
  <c r="AC59" i="16"/>
  <c r="R59" i="16"/>
  <c r="AD59" i="16"/>
  <c r="S59" i="16"/>
  <c r="F59" i="16"/>
  <c r="T59" i="16"/>
  <c r="G59" i="16"/>
  <c r="U59" i="16"/>
  <c r="H59" i="16"/>
  <c r="V59" i="16"/>
  <c r="J59" i="16"/>
  <c r="X59" i="16"/>
  <c r="AE59" i="16"/>
  <c r="Y59" i="16"/>
  <c r="L59" i="16"/>
  <c r="I59" i="16"/>
  <c r="AG59" i="16"/>
  <c r="AA59" i="16"/>
  <c r="M59" i="16"/>
  <c r="E59" i="16"/>
  <c r="AH59" i="16"/>
  <c r="W59" i="16"/>
  <c r="K59" i="16"/>
  <c r="AI59" i="16"/>
  <c r="AB59" i="16"/>
  <c r="O59" i="16"/>
  <c r="P59" i="16"/>
  <c r="AJ59" i="16"/>
  <c r="AF59" i="16"/>
  <c r="F59" i="15"/>
  <c r="AA59" i="15"/>
  <c r="N59" i="15"/>
  <c r="I59" i="15"/>
  <c r="P59" i="15"/>
  <c r="AC59" i="15"/>
  <c r="Q59" i="15"/>
  <c r="J59" i="15"/>
  <c r="S59" i="15"/>
  <c r="AD59" i="15"/>
  <c r="T59" i="15"/>
  <c r="L59" i="15"/>
  <c r="U59" i="15"/>
  <c r="AE59" i="15"/>
  <c r="AF37" i="15"/>
  <c r="M59" i="15"/>
  <c r="AH59" i="15"/>
  <c r="AG59" i="15"/>
  <c r="AI59" i="15"/>
  <c r="R59" i="15"/>
  <c r="AJ59" i="15"/>
  <c r="O59" i="15"/>
  <c r="V59" i="15"/>
  <c r="AF59" i="15"/>
  <c r="K59" i="15"/>
  <c r="E59" i="15"/>
  <c r="AB59" i="15"/>
  <c r="Y59" i="15"/>
  <c r="H59" i="15"/>
  <c r="G59" i="15"/>
  <c r="X59" i="15"/>
  <c r="AD59" i="14"/>
  <c r="T59" i="14"/>
  <c r="Y59" i="14"/>
  <c r="V59" i="14"/>
  <c r="AB59" i="14"/>
  <c r="AG59" i="14"/>
  <c r="AC59" i="14"/>
  <c r="L59" i="14"/>
  <c r="AE59" i="14"/>
  <c r="AH59" i="14"/>
  <c r="E59" i="14"/>
  <c r="S59" i="14"/>
  <c r="AF59" i="14"/>
  <c r="U59" i="14"/>
  <c r="F59" i="14"/>
  <c r="G59" i="14"/>
  <c r="J59" i="14"/>
  <c r="I59" i="14"/>
  <c r="M59" i="14"/>
  <c r="AA59" i="14"/>
  <c r="N59" i="14"/>
  <c r="R59" i="14"/>
  <c r="O59" i="14"/>
  <c r="AI59" i="14"/>
  <c r="P59" i="14"/>
  <c r="H59" i="14"/>
  <c r="Q59" i="14"/>
  <c r="X59" i="14"/>
  <c r="AH59" i="13"/>
  <c r="T59" i="13"/>
  <c r="E59" i="13"/>
  <c r="U59" i="13"/>
  <c r="AJ59" i="13"/>
  <c r="L59" i="13"/>
  <c r="Q59" i="13"/>
  <c r="AG59" i="13"/>
  <c r="O59" i="13"/>
  <c r="P59" i="13"/>
  <c r="R59" i="13"/>
  <c r="N59" i="13"/>
  <c r="S59" i="13"/>
  <c r="AI59" i="13"/>
  <c r="Y59" i="13"/>
  <c r="V59" i="13"/>
  <c r="F59" i="13"/>
  <c r="W59" i="13"/>
  <c r="Z59" i="13"/>
  <c r="AC59" i="13"/>
  <c r="I59" i="13"/>
  <c r="AD59" i="13"/>
  <c r="AB59" i="13"/>
  <c r="G59" i="13"/>
  <c r="H59" i="13"/>
  <c r="AE59" i="13"/>
  <c r="X59" i="13"/>
  <c r="J59" i="13"/>
  <c r="K59" i="13"/>
  <c r="AF59" i="13"/>
  <c r="AA59" i="13"/>
  <c r="Z64" i="18"/>
  <c r="P64" i="18"/>
  <c r="AA64" i="18"/>
  <c r="Q64" i="18"/>
  <c r="O64" i="18"/>
  <c r="AG33" i="19"/>
  <c r="W64" i="18"/>
  <c r="N64" i="18"/>
  <c r="Y64" i="18"/>
  <c r="AJ64" i="18"/>
  <c r="F64" i="18"/>
  <c r="R64" i="18"/>
  <c r="AB64" i="18"/>
  <c r="T64" i="18"/>
  <c r="G64" i="18"/>
  <c r="U64" i="18"/>
  <c r="AD64" i="18"/>
  <c r="S64" i="18"/>
  <c r="I64" i="18"/>
  <c r="K64" i="18"/>
  <c r="AE64" i="18"/>
  <c r="AC64" i="18"/>
  <c r="J64" i="18"/>
  <c r="AF64" i="18"/>
  <c r="AG64" i="18"/>
  <c r="L64" i="18"/>
  <c r="E64" i="18"/>
  <c r="AH64" i="18"/>
  <c r="V64" i="18"/>
  <c r="M64" i="18"/>
  <c r="H64" i="18"/>
  <c r="AI64" i="18"/>
  <c r="X64" i="18"/>
  <c r="AG71" i="17"/>
  <c r="AG70" i="17" s="1"/>
  <c r="AI47" i="17"/>
  <c r="AG37" i="14"/>
  <c r="AE21" i="13"/>
  <c r="AG16" i="13"/>
  <c r="AG47" i="14"/>
  <c r="AF81" i="15"/>
  <c r="AF71" i="15"/>
  <c r="AF70" i="15" s="1"/>
  <c r="AI97" i="15"/>
  <c r="AG29" i="18"/>
  <c r="AG21" i="18"/>
  <c r="AG71" i="16"/>
  <c r="AF111" i="14"/>
  <c r="AG64" i="14"/>
  <c r="AI16" i="13"/>
  <c r="AG25" i="19"/>
  <c r="AI25" i="19"/>
  <c r="AG37" i="19"/>
  <c r="AI37" i="19"/>
  <c r="AG97" i="19"/>
  <c r="AG87" i="19"/>
  <c r="AG16" i="19"/>
  <c r="AG16" i="18"/>
  <c r="AF71" i="18"/>
  <c r="AF70" i="18" s="1"/>
  <c r="AG87" i="17"/>
  <c r="K104" i="16"/>
  <c r="K102" i="16" s="1"/>
  <c r="G104" i="16"/>
  <c r="G102" i="16" s="1"/>
  <c r="AA25" i="15"/>
  <c r="AG111" i="14"/>
  <c r="AD25" i="14"/>
  <c r="AI111" i="13"/>
  <c r="AF25" i="13"/>
  <c r="AG33" i="13"/>
  <c r="AG37" i="13"/>
  <c r="AI37" i="13"/>
  <c r="AH104" i="16"/>
  <c r="AH102" i="16" s="1"/>
  <c r="AG25" i="13"/>
  <c r="AE33" i="13"/>
  <c r="AF21" i="13"/>
  <c r="N104" i="16"/>
  <c r="N102" i="16" s="1"/>
  <c r="AG51" i="19"/>
  <c r="W104" i="16"/>
  <c r="W102" i="16" s="1"/>
  <c r="AG51" i="13"/>
  <c r="AI111" i="18"/>
  <c r="AG42" i="14"/>
  <c r="AG111" i="19"/>
  <c r="AG33" i="18"/>
  <c r="AG55" i="14"/>
  <c r="AG21" i="14"/>
  <c r="AG16" i="14"/>
  <c r="E92" i="14"/>
  <c r="AG104" i="14"/>
  <c r="AG102" i="14" s="1"/>
  <c r="AM35" i="13"/>
  <c r="AK35" i="13"/>
  <c r="AL35" i="13"/>
  <c r="E97" i="14"/>
  <c r="E87" i="14"/>
  <c r="E104" i="14"/>
  <c r="E102" i="14" s="1"/>
  <c r="L104" i="16"/>
  <c r="L102" i="16" s="1"/>
  <c r="M104" i="16"/>
  <c r="M102" i="16" s="1"/>
  <c r="U104" i="16"/>
  <c r="U102" i="16" s="1"/>
  <c r="AG104" i="16"/>
  <c r="AG102" i="16" s="1"/>
  <c r="Q104" i="16"/>
  <c r="Q102" i="16" s="1"/>
  <c r="I104" i="16"/>
  <c r="I102" i="16" s="1"/>
  <c r="O104" i="16"/>
  <c r="O102" i="16" s="1"/>
  <c r="R104" i="16"/>
  <c r="R102" i="16" s="1"/>
  <c r="AC104" i="16"/>
  <c r="AC102" i="16" s="1"/>
  <c r="V104" i="16"/>
  <c r="V102" i="16" s="1"/>
  <c r="Y104" i="16"/>
  <c r="Y102" i="16" s="1"/>
  <c r="H104" i="16"/>
  <c r="H102" i="16" s="1"/>
  <c r="Z104" i="16"/>
  <c r="Z102" i="16" s="1"/>
  <c r="X104" i="16"/>
  <c r="X102" i="16" s="1"/>
  <c r="AA104" i="16"/>
  <c r="AA102" i="16" s="1"/>
  <c r="P104" i="16"/>
  <c r="P102" i="16" s="1"/>
  <c r="AB104" i="16"/>
  <c r="AB102" i="16" s="1"/>
  <c r="AF104" i="16"/>
  <c r="AF102" i="16" s="1"/>
  <c r="AD104" i="16"/>
  <c r="AD102" i="16" s="1"/>
  <c r="S104" i="16"/>
  <c r="S102" i="16" s="1"/>
  <c r="E104" i="16"/>
  <c r="E102" i="16" s="1"/>
  <c r="AI104" i="16"/>
  <c r="AI102" i="16" s="1"/>
  <c r="AE104" i="16"/>
  <c r="AE102" i="16" s="1"/>
  <c r="T104" i="16"/>
  <c r="T102" i="16" s="1"/>
  <c r="F104" i="16"/>
  <c r="F102" i="16" s="1"/>
  <c r="AJ104" i="16"/>
  <c r="AJ102" i="16" s="1"/>
  <c r="E111" i="18"/>
  <c r="E25" i="19"/>
  <c r="AG70" i="19"/>
  <c r="AG69" i="19" s="1"/>
  <c r="AG29" i="13"/>
  <c r="AG87" i="13"/>
  <c r="AG16" i="17"/>
  <c r="AG21" i="16"/>
  <c r="AG64" i="16"/>
  <c r="AG51" i="18"/>
  <c r="AG92" i="19"/>
  <c r="AG55" i="19"/>
  <c r="AE92" i="15"/>
  <c r="AE25" i="13"/>
  <c r="AI81" i="13"/>
  <c r="AG71" i="13"/>
  <c r="AG70" i="13" s="1"/>
  <c r="AG69" i="13" s="1"/>
  <c r="AG87" i="16"/>
  <c r="AE51" i="13"/>
  <c r="AG64" i="13"/>
  <c r="AG42" i="13"/>
  <c r="AG55" i="18"/>
  <c r="AF55" i="15"/>
  <c r="AG81" i="13"/>
  <c r="AG97" i="13"/>
  <c r="AG55" i="13"/>
  <c r="AG33" i="14"/>
  <c r="AI104" i="19"/>
  <c r="AI102" i="19" s="1"/>
  <c r="AG104" i="19"/>
  <c r="AG102" i="19" s="1"/>
  <c r="AI47" i="13"/>
  <c r="T81" i="15"/>
  <c r="AI16" i="14"/>
  <c r="AG87" i="14"/>
  <c r="V71" i="14"/>
  <c r="V70" i="14" s="1"/>
  <c r="V69" i="14" s="1"/>
  <c r="AI47" i="15"/>
  <c r="AG97" i="14"/>
  <c r="AI104" i="13"/>
  <c r="AI102" i="13" s="1"/>
  <c r="AG111" i="18"/>
  <c r="AI111" i="15"/>
  <c r="AG37" i="18"/>
  <c r="AG87" i="18"/>
  <c r="AG92" i="13"/>
  <c r="AH25" i="13"/>
  <c r="AH15" i="13" s="1"/>
  <c r="AI29" i="13"/>
  <c r="AG25" i="14"/>
  <c r="AI37" i="14"/>
  <c r="AG37" i="16"/>
  <c r="AG92" i="18"/>
  <c r="AI33" i="13"/>
  <c r="AI104" i="15"/>
  <c r="AI102" i="15" s="1"/>
  <c r="W81" i="15"/>
  <c r="AG55" i="16"/>
  <c r="AG104" i="18"/>
  <c r="AG102" i="18" s="1"/>
  <c r="AG29" i="14"/>
  <c r="AI21" i="14"/>
  <c r="AI25" i="16"/>
  <c r="AG111" i="16"/>
  <c r="AG97" i="16"/>
  <c r="AG25" i="16"/>
  <c r="AG92" i="16"/>
  <c r="AG29" i="16"/>
  <c r="AF42" i="16"/>
  <c r="AG42" i="16"/>
  <c r="AG51" i="16"/>
  <c r="AE42" i="16"/>
  <c r="AE51" i="17"/>
  <c r="AI25" i="17"/>
  <c r="AI111" i="17"/>
  <c r="AG104" i="17"/>
  <c r="AG102" i="17" s="1"/>
  <c r="AG21" i="17"/>
  <c r="AG97" i="17"/>
  <c r="X71" i="17"/>
  <c r="X70" i="17" s="1"/>
  <c r="AG42" i="18"/>
  <c r="AG71" i="18"/>
  <c r="AG70" i="18" s="1"/>
  <c r="AG69" i="18" s="1"/>
  <c r="AB33" i="18"/>
  <c r="AI33" i="18"/>
  <c r="X47" i="18"/>
  <c r="AG29" i="19"/>
  <c r="AG47" i="19"/>
  <c r="AF21" i="19"/>
  <c r="M71" i="19"/>
  <c r="M70" i="19" s="1"/>
  <c r="AG21" i="19"/>
  <c r="AI97" i="19"/>
  <c r="AG42" i="19"/>
  <c r="AM61" i="19"/>
  <c r="AL61" i="19"/>
  <c r="AK61" i="19"/>
  <c r="AL49" i="19"/>
  <c r="AK49" i="19"/>
  <c r="AM49" i="19"/>
  <c r="AK108" i="19"/>
  <c r="AL108" i="19"/>
  <c r="AM108" i="19"/>
  <c r="AM46" i="19"/>
  <c r="AL46" i="19"/>
  <c r="AK46" i="19"/>
  <c r="AJ33" i="19"/>
  <c r="AM36" i="19"/>
  <c r="AK36" i="19"/>
  <c r="AL36" i="19"/>
  <c r="AM60" i="19"/>
  <c r="AL60" i="19"/>
  <c r="AK60" i="19"/>
  <c r="AI92" i="19"/>
  <c r="AJ21" i="19"/>
  <c r="AM22" i="19"/>
  <c r="AL22" i="19"/>
  <c r="AK22" i="19"/>
  <c r="AM98" i="19"/>
  <c r="AL98" i="19"/>
  <c r="AK98" i="19"/>
  <c r="AM45" i="19"/>
  <c r="AL45" i="19"/>
  <c r="AK45" i="19"/>
  <c r="AL90" i="19"/>
  <c r="AM90" i="19"/>
  <c r="AK90" i="19"/>
  <c r="AL93" i="19"/>
  <c r="AK93" i="19"/>
  <c r="AM93" i="19"/>
  <c r="AK83" i="19"/>
  <c r="AL83" i="19"/>
  <c r="AM83" i="19"/>
  <c r="AL40" i="19"/>
  <c r="AK40" i="19"/>
  <c r="AM40" i="19"/>
  <c r="AL66" i="19"/>
  <c r="AK66" i="19"/>
  <c r="AM66" i="19"/>
  <c r="AK67" i="19"/>
  <c r="AL67" i="19"/>
  <c r="AM67" i="19"/>
  <c r="AK110" i="19"/>
  <c r="AM110" i="19"/>
  <c r="AL110" i="19"/>
  <c r="AL74" i="19"/>
  <c r="AM74" i="19"/>
  <c r="AK74" i="19"/>
  <c r="AM113" i="19"/>
  <c r="AL113" i="19"/>
  <c r="AK113" i="19"/>
  <c r="AJ42" i="19"/>
  <c r="AM44" i="19"/>
  <c r="AL44" i="19"/>
  <c r="AK44" i="19"/>
  <c r="AM75" i="19"/>
  <c r="AK75" i="19"/>
  <c r="AL75" i="19"/>
  <c r="AL24" i="19"/>
  <c r="AK24" i="19"/>
  <c r="AM24" i="19"/>
  <c r="AM103" i="19"/>
  <c r="AK103" i="19"/>
  <c r="AL103" i="19"/>
  <c r="AJ104" i="19"/>
  <c r="AJ102" i="19" s="1"/>
  <c r="AL105" i="19"/>
  <c r="AM105" i="19"/>
  <c r="AK105" i="19"/>
  <c r="AJ97" i="19"/>
  <c r="AL99" i="19"/>
  <c r="AK99" i="19"/>
  <c r="AM99" i="19"/>
  <c r="AM80" i="19"/>
  <c r="AL80" i="19"/>
  <c r="AK80" i="19"/>
  <c r="AJ79" i="19"/>
  <c r="AI111" i="19"/>
  <c r="AM94" i="19"/>
  <c r="AK94" i="19"/>
  <c r="AL94" i="19"/>
  <c r="AJ37" i="19"/>
  <c r="AM38" i="19"/>
  <c r="AL38" i="19"/>
  <c r="AK38" i="19"/>
  <c r="AL107" i="19"/>
  <c r="AK107" i="19"/>
  <c r="AM107" i="19"/>
  <c r="AK101" i="19"/>
  <c r="AL101" i="19"/>
  <c r="AM101" i="19"/>
  <c r="AM112" i="19"/>
  <c r="AL112" i="19"/>
  <c r="AJ111" i="19"/>
  <c r="AK112" i="19"/>
  <c r="AL57" i="19"/>
  <c r="AK57" i="19"/>
  <c r="AM57" i="19"/>
  <c r="AL106" i="19"/>
  <c r="AM106" i="19"/>
  <c r="AK106" i="19"/>
  <c r="AM31" i="19"/>
  <c r="AL31" i="19"/>
  <c r="AK31" i="19"/>
  <c r="AF25" i="19"/>
  <c r="AM62" i="19"/>
  <c r="AL62" i="19"/>
  <c r="AK62" i="19"/>
  <c r="AM72" i="19"/>
  <c r="AK72" i="19"/>
  <c r="AL72" i="19"/>
  <c r="AK19" i="19"/>
  <c r="AL19" i="19"/>
  <c r="AM19" i="19"/>
  <c r="AK58" i="19"/>
  <c r="AM58" i="19"/>
  <c r="AL58" i="19"/>
  <c r="AL91" i="19"/>
  <c r="AK91" i="19"/>
  <c r="AM91" i="19"/>
  <c r="AJ64" i="19"/>
  <c r="AL65" i="19"/>
  <c r="AK65" i="19"/>
  <c r="AM65" i="19"/>
  <c r="AM96" i="19"/>
  <c r="AL96" i="19"/>
  <c r="AK96" i="19"/>
  <c r="AM20" i="19"/>
  <c r="AK20" i="19"/>
  <c r="AL20" i="19"/>
  <c r="AK76" i="19"/>
  <c r="AM76" i="19"/>
  <c r="AL76" i="19"/>
  <c r="AL41" i="19"/>
  <c r="AK41" i="19"/>
  <c r="AM41" i="19"/>
  <c r="AI87" i="19"/>
  <c r="AL100" i="19"/>
  <c r="AK100" i="19"/>
  <c r="AM100" i="19"/>
  <c r="AI64" i="19"/>
  <c r="AM54" i="19"/>
  <c r="AL54" i="19"/>
  <c r="AK54" i="19"/>
  <c r="AL53" i="19"/>
  <c r="AK53" i="19"/>
  <c r="AM53" i="19"/>
  <c r="AK50" i="19"/>
  <c r="AL50" i="19"/>
  <c r="AM50" i="19"/>
  <c r="AK34" i="19"/>
  <c r="AL34" i="19"/>
  <c r="AM34" i="19"/>
  <c r="AK26" i="19"/>
  <c r="AL26" i="19"/>
  <c r="AM26" i="19"/>
  <c r="AJ25" i="19"/>
  <c r="AI71" i="19"/>
  <c r="AI70" i="19" s="1"/>
  <c r="AK39" i="19"/>
  <c r="AM39" i="19"/>
  <c r="AL39" i="19"/>
  <c r="AI47" i="19"/>
  <c r="AJ77" i="19"/>
  <c r="AM78" i="19"/>
  <c r="AL78" i="19"/>
  <c r="AK78" i="19"/>
  <c r="AK43" i="19"/>
  <c r="AM43" i="19"/>
  <c r="AL43" i="19"/>
  <c r="AL23" i="19"/>
  <c r="AM23" i="19"/>
  <c r="AK23" i="19"/>
  <c r="AJ71" i="19"/>
  <c r="AK73" i="19"/>
  <c r="AL73" i="19"/>
  <c r="AM73" i="19"/>
  <c r="AJ47" i="19"/>
  <c r="AL48" i="19"/>
  <c r="AK48" i="19"/>
  <c r="AM48" i="19"/>
  <c r="AK35" i="19"/>
  <c r="AM35" i="19"/>
  <c r="AL35" i="19"/>
  <c r="AI42" i="19"/>
  <c r="AJ81" i="19"/>
  <c r="AL82" i="19"/>
  <c r="AK82" i="19"/>
  <c r="AM82" i="19"/>
  <c r="AJ87" i="19"/>
  <c r="AM88" i="19"/>
  <c r="AL88" i="19"/>
  <c r="AK88" i="19"/>
  <c r="AK18" i="19"/>
  <c r="AL18" i="19"/>
  <c r="AM18" i="19"/>
  <c r="AJ16" i="19"/>
  <c r="AJ29" i="19"/>
  <c r="AM30" i="19"/>
  <c r="AL30" i="19"/>
  <c r="AK30" i="19"/>
  <c r="AI33" i="19"/>
  <c r="AK109" i="19"/>
  <c r="AM109" i="19"/>
  <c r="AL109" i="19"/>
  <c r="AI81" i="19"/>
  <c r="AJ55" i="19"/>
  <c r="AL56" i="19"/>
  <c r="AM56" i="19"/>
  <c r="AK56" i="19"/>
  <c r="AL89" i="19"/>
  <c r="AM89" i="19"/>
  <c r="AK89" i="19"/>
  <c r="AL32" i="19"/>
  <c r="AK32" i="19"/>
  <c r="AM32" i="19"/>
  <c r="AI16" i="19"/>
  <c r="AJ92" i="19"/>
  <c r="AK95" i="19"/>
  <c r="AM95" i="19"/>
  <c r="AL95" i="19"/>
  <c r="AN27" i="19"/>
  <c r="AL27" i="19"/>
  <c r="AM27" i="19"/>
  <c r="AJ51" i="19"/>
  <c r="AK52" i="19"/>
  <c r="AM52" i="19"/>
  <c r="AL52" i="19"/>
  <c r="AI55" i="19"/>
  <c r="AK68" i="19"/>
  <c r="AM68" i="19"/>
  <c r="AL68" i="19"/>
  <c r="U71" i="18"/>
  <c r="AM45" i="18"/>
  <c r="AK45" i="18"/>
  <c r="AL45" i="18"/>
  <c r="AL75" i="18"/>
  <c r="AK75" i="18"/>
  <c r="AM75" i="18"/>
  <c r="AL57" i="18"/>
  <c r="AK57" i="18"/>
  <c r="AM57" i="18"/>
  <c r="AM90" i="18"/>
  <c r="AL90" i="18"/>
  <c r="AK90" i="18"/>
  <c r="AI25" i="18"/>
  <c r="AJ55" i="18"/>
  <c r="AM56" i="18"/>
  <c r="AL56" i="18"/>
  <c r="AK56" i="18"/>
  <c r="AL66" i="18"/>
  <c r="AK66" i="18"/>
  <c r="AM66" i="18"/>
  <c r="AK46" i="18"/>
  <c r="AM46" i="18"/>
  <c r="AL46" i="18"/>
  <c r="AJ25" i="18"/>
  <c r="AL27" i="18"/>
  <c r="AM27" i="18"/>
  <c r="AK27" i="18"/>
  <c r="AL41" i="18"/>
  <c r="AK41" i="18"/>
  <c r="AM41" i="18"/>
  <c r="AI55" i="18"/>
  <c r="AJ33" i="18"/>
  <c r="AM35" i="18"/>
  <c r="AK35" i="18"/>
  <c r="AL35" i="18"/>
  <c r="AL50" i="18"/>
  <c r="AK50" i="18"/>
  <c r="AM50" i="18"/>
  <c r="AK98" i="18"/>
  <c r="AM98" i="18"/>
  <c r="AL98" i="18"/>
  <c r="AK53" i="18"/>
  <c r="AM53" i="18"/>
  <c r="AL53" i="18"/>
  <c r="AL58" i="18"/>
  <c r="AK58" i="18"/>
  <c r="AM58" i="18"/>
  <c r="AL49" i="18"/>
  <c r="AK49" i="18"/>
  <c r="AM49" i="18"/>
  <c r="AI97" i="18"/>
  <c r="AK88" i="18"/>
  <c r="AM88" i="18"/>
  <c r="AL88" i="18"/>
  <c r="AJ87" i="18"/>
  <c r="AM54" i="18"/>
  <c r="AK54" i="18"/>
  <c r="AL54" i="18"/>
  <c r="AM72" i="18"/>
  <c r="AL72" i="18"/>
  <c r="AK72" i="18"/>
  <c r="AJ29" i="18"/>
  <c r="AM30" i="18"/>
  <c r="AK30" i="18"/>
  <c r="AL30" i="18"/>
  <c r="AM112" i="18"/>
  <c r="AK112" i="18"/>
  <c r="AL112" i="18"/>
  <c r="AJ111" i="18"/>
  <c r="AL110" i="18"/>
  <c r="AM110" i="18"/>
  <c r="AK110" i="18"/>
  <c r="AJ37" i="18"/>
  <c r="AM38" i="18"/>
  <c r="AL38" i="18"/>
  <c r="AK38" i="18"/>
  <c r="AM40" i="18"/>
  <c r="AL40" i="18"/>
  <c r="AK40" i="18"/>
  <c r="AM19" i="18"/>
  <c r="AL19" i="18"/>
  <c r="AK19" i="18"/>
  <c r="AM34" i="18"/>
  <c r="AK34" i="18"/>
  <c r="AL34" i="18"/>
  <c r="AK80" i="18"/>
  <c r="AM80" i="18"/>
  <c r="AL80" i="18"/>
  <c r="AJ79" i="18"/>
  <c r="AI29" i="18"/>
  <c r="AM95" i="18"/>
  <c r="AL95" i="18"/>
  <c r="AK95" i="18"/>
  <c r="AL26" i="18"/>
  <c r="AM26" i="18"/>
  <c r="AK26" i="18"/>
  <c r="AI37" i="18"/>
  <c r="AM96" i="18"/>
  <c r="AK96" i="18"/>
  <c r="AL96" i="18"/>
  <c r="AK20" i="18"/>
  <c r="AM20" i="18"/>
  <c r="AL20" i="18"/>
  <c r="AM24" i="18"/>
  <c r="AL24" i="18"/>
  <c r="AK24" i="18"/>
  <c r="AM39" i="18"/>
  <c r="AL39" i="18"/>
  <c r="AK39" i="18"/>
  <c r="AL18" i="18"/>
  <c r="AK18" i="18"/>
  <c r="AM18" i="18"/>
  <c r="AJ16" i="18"/>
  <c r="AJ97" i="18"/>
  <c r="AL99" i="18"/>
  <c r="AK99" i="18"/>
  <c r="AM99" i="18"/>
  <c r="AK101" i="18"/>
  <c r="AM101" i="18"/>
  <c r="AL101" i="18"/>
  <c r="AI16" i="18"/>
  <c r="AK31" i="18"/>
  <c r="AM31" i="18"/>
  <c r="AL31" i="18"/>
  <c r="AK103" i="18"/>
  <c r="AM103" i="18"/>
  <c r="AL103" i="18"/>
  <c r="AJ92" i="18"/>
  <c r="AL94" i="18"/>
  <c r="AK94" i="18"/>
  <c r="AM94" i="18"/>
  <c r="AL108" i="18"/>
  <c r="AM108" i="18"/>
  <c r="AK108" i="18"/>
  <c r="AM107" i="18"/>
  <c r="AL107" i="18"/>
  <c r="AK107" i="18"/>
  <c r="AM23" i="18"/>
  <c r="AL23" i="18"/>
  <c r="AK23" i="18"/>
  <c r="AL65" i="18"/>
  <c r="AK65" i="18"/>
  <c r="AM65" i="18"/>
  <c r="AM78" i="18"/>
  <c r="AK78" i="18"/>
  <c r="AJ77" i="18"/>
  <c r="AL78" i="18"/>
  <c r="AM60" i="18"/>
  <c r="AL60" i="18"/>
  <c r="AK60" i="18"/>
  <c r="AL100" i="18"/>
  <c r="AK100" i="18"/>
  <c r="AM100" i="18"/>
  <c r="AK52" i="18"/>
  <c r="AJ51" i="18"/>
  <c r="AM52" i="18"/>
  <c r="AL52" i="18"/>
  <c r="AL76" i="18"/>
  <c r="AM76" i="18"/>
  <c r="AK76" i="18"/>
  <c r="AL109" i="18"/>
  <c r="AM109" i="18"/>
  <c r="AK109" i="18"/>
  <c r="AM91" i="18"/>
  <c r="AL91" i="18"/>
  <c r="AK91" i="18"/>
  <c r="AJ21" i="18"/>
  <c r="AM22" i="18"/>
  <c r="AK22" i="18"/>
  <c r="AL22" i="18"/>
  <c r="AL83" i="18"/>
  <c r="AK83" i="18"/>
  <c r="AM83" i="18"/>
  <c r="AI51" i="18"/>
  <c r="I111" i="18"/>
  <c r="AL74" i="18"/>
  <c r="AK74" i="18"/>
  <c r="AM74" i="18"/>
  <c r="AI87" i="18"/>
  <c r="AI104" i="18"/>
  <c r="AI102" i="18" s="1"/>
  <c r="AJ47" i="18"/>
  <c r="AL48" i="18"/>
  <c r="AK48" i="18"/>
  <c r="AM48" i="18"/>
  <c r="AM113" i="18"/>
  <c r="AL113" i="18"/>
  <c r="AK113" i="18"/>
  <c r="X25" i="18"/>
  <c r="AM61" i="18"/>
  <c r="AK61" i="18"/>
  <c r="AL61" i="18"/>
  <c r="AM44" i="18"/>
  <c r="AL44" i="18"/>
  <c r="AK44" i="18"/>
  <c r="AL93" i="18"/>
  <c r="AK93" i="18"/>
  <c r="AM93" i="18"/>
  <c r="AM106" i="18"/>
  <c r="AL106" i="18"/>
  <c r="AK106" i="18"/>
  <c r="AJ104" i="18"/>
  <c r="AJ102" i="18" s="1"/>
  <c r="AM105" i="18"/>
  <c r="AL105" i="18"/>
  <c r="AK105" i="18"/>
  <c r="AI81" i="18"/>
  <c r="AI47" i="18"/>
  <c r="AK36" i="18"/>
  <c r="AM36" i="18"/>
  <c r="AL36" i="18"/>
  <c r="AJ42" i="18"/>
  <c r="AL43" i="18"/>
  <c r="AK43" i="18"/>
  <c r="AM43" i="18"/>
  <c r="AI92" i="18"/>
  <c r="AI71" i="18"/>
  <c r="AI70" i="18" s="1"/>
  <c r="AK67" i="18"/>
  <c r="AM67" i="18"/>
  <c r="AL67" i="18"/>
  <c r="AJ81" i="18"/>
  <c r="AL82" i="18"/>
  <c r="AM82" i="18"/>
  <c r="AK82" i="18"/>
  <c r="AK62" i="18"/>
  <c r="AM62" i="18"/>
  <c r="AL62" i="18"/>
  <c r="AM89" i="18"/>
  <c r="AL89" i="18"/>
  <c r="AK89" i="18"/>
  <c r="AI42" i="18"/>
  <c r="AJ71" i="18"/>
  <c r="AM73" i="18"/>
  <c r="AL73" i="18"/>
  <c r="AK73" i="18"/>
  <c r="AM68" i="18"/>
  <c r="AK68" i="18"/>
  <c r="AL68" i="18"/>
  <c r="AL32" i="18"/>
  <c r="AK32" i="18"/>
  <c r="AM32" i="18"/>
  <c r="AI33" i="17"/>
  <c r="AI97" i="17"/>
  <c r="AG92" i="17"/>
  <c r="AI71" i="17"/>
  <c r="AI70" i="17" s="1"/>
  <c r="AI87" i="17"/>
  <c r="AG42" i="17"/>
  <c r="AG55" i="17"/>
  <c r="AI16" i="17"/>
  <c r="AD25" i="17"/>
  <c r="AE47" i="17"/>
  <c r="AF25" i="17"/>
  <c r="AG25" i="17"/>
  <c r="AG37" i="17"/>
  <c r="AI64" i="17"/>
  <c r="Q71" i="16"/>
  <c r="Q70" i="16" s="1"/>
  <c r="AF81" i="16"/>
  <c r="AK62" i="16"/>
  <c r="AM62" i="16"/>
  <c r="AL62" i="16"/>
  <c r="AL76" i="16"/>
  <c r="AK76" i="16"/>
  <c r="AM76" i="16"/>
  <c r="AL74" i="16"/>
  <c r="AK74" i="16"/>
  <c r="AM74" i="16"/>
  <c r="AM20" i="16"/>
  <c r="AL20" i="16"/>
  <c r="AK20" i="16"/>
  <c r="AJ42" i="16"/>
  <c r="AM44" i="16"/>
  <c r="AK44" i="16"/>
  <c r="AL44" i="16"/>
  <c r="AL75" i="16"/>
  <c r="AK75" i="16"/>
  <c r="AM75" i="16"/>
  <c r="AI87" i="16"/>
  <c r="AM101" i="16"/>
  <c r="AL101" i="16"/>
  <c r="AK101" i="16"/>
  <c r="AI37" i="16"/>
  <c r="AK45" i="16"/>
  <c r="AM45" i="16"/>
  <c r="AL45" i="16"/>
  <c r="AI42" i="16"/>
  <c r="AL105" i="16"/>
  <c r="AK105" i="16"/>
  <c r="AM105" i="16"/>
  <c r="AM88" i="16"/>
  <c r="AL88" i="16"/>
  <c r="AJ87" i="16"/>
  <c r="AK88" i="16"/>
  <c r="AM83" i="16"/>
  <c r="AL83" i="16"/>
  <c r="AK83" i="16"/>
  <c r="AK46" i="16"/>
  <c r="AM46" i="16"/>
  <c r="AL46" i="16"/>
  <c r="AJ37" i="16"/>
  <c r="AL38" i="16"/>
  <c r="AK38" i="16"/>
  <c r="AM38" i="16"/>
  <c r="AL40" i="16"/>
  <c r="AM40" i="16"/>
  <c r="AK40" i="16"/>
  <c r="AL43" i="16"/>
  <c r="AK43" i="16"/>
  <c r="AM43" i="16"/>
  <c r="AL57" i="16"/>
  <c r="AK57" i="16"/>
  <c r="AM57" i="16"/>
  <c r="AK100" i="16"/>
  <c r="AM100" i="16"/>
  <c r="AL100" i="16"/>
  <c r="AJ55" i="16"/>
  <c r="AL56" i="16"/>
  <c r="AM56" i="16"/>
  <c r="AK56" i="16"/>
  <c r="AL58" i="16"/>
  <c r="AK58" i="16"/>
  <c r="AM58" i="16"/>
  <c r="AM53" i="16"/>
  <c r="AL53" i="16"/>
  <c r="AK53" i="16"/>
  <c r="AM67" i="16"/>
  <c r="AL67" i="16"/>
  <c r="AK67" i="16"/>
  <c r="AG70" i="16"/>
  <c r="AG69" i="16" s="1"/>
  <c r="AK98" i="16"/>
  <c r="AM98" i="16"/>
  <c r="AL98" i="16"/>
  <c r="AI111" i="16"/>
  <c r="AI55" i="16"/>
  <c r="AL54" i="16"/>
  <c r="AK54" i="16"/>
  <c r="AM54" i="16"/>
  <c r="AM50" i="16"/>
  <c r="AK50" i="16"/>
  <c r="AL50" i="16"/>
  <c r="AJ29" i="16"/>
  <c r="AK30" i="16"/>
  <c r="AM30" i="16"/>
  <c r="AL30" i="16"/>
  <c r="AK112" i="16"/>
  <c r="AM112" i="16"/>
  <c r="AL112" i="16"/>
  <c r="AJ111" i="16"/>
  <c r="AL27" i="16"/>
  <c r="AK27" i="16"/>
  <c r="AM27" i="16"/>
  <c r="AL41" i="16"/>
  <c r="AK41" i="16"/>
  <c r="AM41" i="16"/>
  <c r="AI29" i="16"/>
  <c r="AL23" i="16"/>
  <c r="AK23" i="16"/>
  <c r="AM23" i="16"/>
  <c r="AK66" i="16"/>
  <c r="AM66" i="16"/>
  <c r="AL66" i="16"/>
  <c r="AM18" i="16"/>
  <c r="AL18" i="16"/>
  <c r="AK18" i="16"/>
  <c r="AJ16" i="16"/>
  <c r="AK80" i="16"/>
  <c r="AM80" i="16"/>
  <c r="AJ79" i="16"/>
  <c r="AL80" i="16"/>
  <c r="AK96" i="16"/>
  <c r="AM96" i="16"/>
  <c r="AL96" i="16"/>
  <c r="AL89" i="16"/>
  <c r="AK89" i="16"/>
  <c r="AM89" i="16"/>
  <c r="AJ25" i="16"/>
  <c r="AL26" i="16"/>
  <c r="AK26" i="16"/>
  <c r="AM26" i="16"/>
  <c r="AI64" i="16"/>
  <c r="AM103" i="16"/>
  <c r="AL103" i="16"/>
  <c r="AK103" i="16"/>
  <c r="AI33" i="16"/>
  <c r="AI16" i="16"/>
  <c r="AL110" i="16"/>
  <c r="AK110" i="16"/>
  <c r="AM110" i="16"/>
  <c r="AL72" i="16"/>
  <c r="AK72" i="16"/>
  <c r="AM72" i="16"/>
  <c r="AL107" i="16"/>
  <c r="AM107" i="16"/>
  <c r="AK107" i="16"/>
  <c r="AJ64" i="16"/>
  <c r="AK65" i="16"/>
  <c r="AM65" i="16"/>
  <c r="AL65" i="16"/>
  <c r="AM68" i="16"/>
  <c r="AL68" i="16"/>
  <c r="AK68" i="16"/>
  <c r="AJ33" i="16"/>
  <c r="AM34" i="16"/>
  <c r="AL34" i="16"/>
  <c r="AK34" i="16"/>
  <c r="AB21" i="16"/>
  <c r="AK31" i="16"/>
  <c r="AM31" i="16"/>
  <c r="AL31" i="16"/>
  <c r="AL91" i="16"/>
  <c r="AM91" i="16"/>
  <c r="AK91" i="16"/>
  <c r="AK95" i="16"/>
  <c r="AM95" i="16"/>
  <c r="AL95" i="16"/>
  <c r="AI21" i="16"/>
  <c r="AJ51" i="16"/>
  <c r="AM52" i="16"/>
  <c r="AL52" i="16"/>
  <c r="AK52" i="16"/>
  <c r="AI97" i="16"/>
  <c r="AK78" i="16"/>
  <c r="AM78" i="16"/>
  <c r="AJ77" i="16"/>
  <c r="AL78" i="16"/>
  <c r="AJ21" i="16"/>
  <c r="AL22" i="16"/>
  <c r="AK22" i="16"/>
  <c r="AM22" i="16"/>
  <c r="AI51" i="16"/>
  <c r="AJ81" i="16"/>
  <c r="AK82" i="16"/>
  <c r="AM82" i="16"/>
  <c r="AL82" i="16"/>
  <c r="AJ97" i="16"/>
  <c r="AK99" i="16"/>
  <c r="AM99" i="16"/>
  <c r="AL99" i="16"/>
  <c r="AB16" i="16"/>
  <c r="AL24" i="16"/>
  <c r="AM24" i="16"/>
  <c r="AK24" i="16"/>
  <c r="AL94" i="16"/>
  <c r="AK94" i="16"/>
  <c r="AM94" i="16"/>
  <c r="AL109" i="16"/>
  <c r="AK109" i="16"/>
  <c r="AM109" i="16"/>
  <c r="AJ71" i="16"/>
  <c r="AL73" i="16"/>
  <c r="AM73" i="16"/>
  <c r="AK73" i="16"/>
  <c r="AL39" i="16"/>
  <c r="AK39" i="16"/>
  <c r="AM39" i="16"/>
  <c r="AI81" i="16"/>
  <c r="AK113" i="16"/>
  <c r="AM113" i="16"/>
  <c r="AL113" i="16"/>
  <c r="AK60" i="16"/>
  <c r="AM60" i="16"/>
  <c r="AL60" i="16"/>
  <c r="AI71" i="16"/>
  <c r="AI70" i="16" s="1"/>
  <c r="AM36" i="16"/>
  <c r="AL36" i="16"/>
  <c r="AK36" i="16"/>
  <c r="AM35" i="16"/>
  <c r="AL35" i="16"/>
  <c r="AK35" i="16"/>
  <c r="AJ47" i="16"/>
  <c r="AK48" i="16"/>
  <c r="AM48" i="16"/>
  <c r="AL48" i="16"/>
  <c r="AK61" i="16"/>
  <c r="AM61" i="16"/>
  <c r="AL61" i="16"/>
  <c r="AI92" i="16"/>
  <c r="AL108" i="16"/>
  <c r="AK108" i="16"/>
  <c r="AM108" i="16"/>
  <c r="AI47" i="16"/>
  <c r="F81" i="16"/>
  <c r="AL106" i="16"/>
  <c r="AK106" i="16"/>
  <c r="AM106" i="16"/>
  <c r="AJ92" i="16"/>
  <c r="AL93" i="16"/>
  <c r="AK93" i="16"/>
  <c r="AM93" i="16"/>
  <c r="AL90" i="16"/>
  <c r="AK90" i="16"/>
  <c r="AM90" i="16"/>
  <c r="AK32" i="16"/>
  <c r="AM32" i="16"/>
  <c r="AL32" i="16"/>
  <c r="AM19" i="16"/>
  <c r="AL19" i="16"/>
  <c r="AK19" i="16"/>
  <c r="AK49" i="16"/>
  <c r="AM49" i="16"/>
  <c r="AL49" i="16"/>
  <c r="AL27" i="15"/>
  <c r="AM27" i="15"/>
  <c r="AK27" i="15"/>
  <c r="AL57" i="15"/>
  <c r="AK57" i="15"/>
  <c r="AM57" i="15"/>
  <c r="AM100" i="15"/>
  <c r="AK100" i="15"/>
  <c r="AL100" i="15"/>
  <c r="AJ104" i="15"/>
  <c r="AM105" i="15"/>
  <c r="AK105" i="15"/>
  <c r="AL105" i="15"/>
  <c r="AM103" i="15"/>
  <c r="AK103" i="15"/>
  <c r="AL103" i="15"/>
  <c r="AM101" i="15"/>
  <c r="AK101" i="15"/>
  <c r="AL101" i="15"/>
  <c r="W21" i="15"/>
  <c r="AL62" i="15"/>
  <c r="AM62" i="15"/>
  <c r="AK62" i="15"/>
  <c r="AL45" i="15"/>
  <c r="AM45" i="15"/>
  <c r="AK45" i="15"/>
  <c r="AL109" i="15"/>
  <c r="AM109" i="15"/>
  <c r="AK109" i="15"/>
  <c r="AM89" i="15"/>
  <c r="AK89" i="15"/>
  <c r="AL89" i="15"/>
  <c r="AJ51" i="15"/>
  <c r="AM52" i="15"/>
  <c r="AK52" i="15"/>
  <c r="AL52" i="15"/>
  <c r="AL46" i="15"/>
  <c r="AM46" i="15"/>
  <c r="AK46" i="15"/>
  <c r="AJ92" i="15"/>
  <c r="AL95" i="15"/>
  <c r="AM95" i="15"/>
  <c r="AK95" i="15"/>
  <c r="AM41" i="15"/>
  <c r="AL41" i="15"/>
  <c r="AK41" i="15"/>
  <c r="AM106" i="15"/>
  <c r="AK106" i="15"/>
  <c r="AL106" i="15"/>
  <c r="AI51" i="15"/>
  <c r="AM83" i="15"/>
  <c r="AK83" i="15"/>
  <c r="AL83" i="15"/>
  <c r="AL60" i="15"/>
  <c r="AM60" i="15"/>
  <c r="AK60" i="15"/>
  <c r="AL93" i="15"/>
  <c r="AM93" i="15"/>
  <c r="AK93" i="15"/>
  <c r="AM107" i="15"/>
  <c r="AK107" i="15"/>
  <c r="AL107" i="15"/>
  <c r="AM90" i="15"/>
  <c r="AK90" i="15"/>
  <c r="AL90" i="15"/>
  <c r="AJ33" i="15"/>
  <c r="AM36" i="15"/>
  <c r="AK36" i="15"/>
  <c r="AL36" i="15"/>
  <c r="AM67" i="15"/>
  <c r="AK67" i="15"/>
  <c r="AL67" i="15"/>
  <c r="AJ29" i="15"/>
  <c r="AL30" i="15"/>
  <c r="AM30" i="15"/>
  <c r="AK30" i="15"/>
  <c r="AM54" i="15"/>
  <c r="AK54" i="15"/>
  <c r="AL54" i="15"/>
  <c r="AI29" i="15"/>
  <c r="AJ42" i="15"/>
  <c r="AL44" i="15"/>
  <c r="AM44" i="15"/>
  <c r="AK44" i="15"/>
  <c r="AL75" i="15"/>
  <c r="AM75" i="15"/>
  <c r="AK75" i="15"/>
  <c r="AM91" i="15"/>
  <c r="AK91" i="15"/>
  <c r="AL91" i="15"/>
  <c r="AM72" i="15"/>
  <c r="AK72" i="15"/>
  <c r="AL72" i="15"/>
  <c r="AI37" i="15"/>
  <c r="AM20" i="15"/>
  <c r="AK20" i="15"/>
  <c r="AL20" i="15"/>
  <c r="AM50" i="15"/>
  <c r="AK50" i="15"/>
  <c r="AL50" i="15"/>
  <c r="AL98" i="15"/>
  <c r="AM98" i="15"/>
  <c r="AK98" i="15"/>
  <c r="AI87" i="15"/>
  <c r="AJ37" i="15"/>
  <c r="AM38" i="15"/>
  <c r="AK38" i="15"/>
  <c r="AL38" i="15"/>
  <c r="AL80" i="15"/>
  <c r="AM80" i="15"/>
  <c r="AK80" i="15"/>
  <c r="AJ79" i="15"/>
  <c r="AL112" i="15"/>
  <c r="AJ111" i="15"/>
  <c r="AM112" i="15"/>
  <c r="AK112" i="15"/>
  <c r="AL110" i="15"/>
  <c r="AM110" i="15"/>
  <c r="AK110" i="15"/>
  <c r="AL58" i="15"/>
  <c r="AM58" i="15"/>
  <c r="AK58" i="15"/>
  <c r="AJ71" i="15"/>
  <c r="AM73" i="15"/>
  <c r="AK73" i="15"/>
  <c r="AL73" i="15"/>
  <c r="AM39" i="15"/>
  <c r="AK39" i="15"/>
  <c r="AL39" i="15"/>
  <c r="AJ21" i="15"/>
  <c r="AM22" i="15"/>
  <c r="AK22" i="15"/>
  <c r="AL22" i="15"/>
  <c r="AM34" i="15"/>
  <c r="AK34" i="15"/>
  <c r="AL34" i="15"/>
  <c r="AG111" i="15"/>
  <c r="AI70" i="15"/>
  <c r="AI69" i="15" s="1"/>
  <c r="AI21" i="15"/>
  <c r="AM68" i="15"/>
  <c r="AK68" i="15"/>
  <c r="AL68" i="15"/>
  <c r="AL96" i="15"/>
  <c r="AM96" i="15"/>
  <c r="AK96" i="15"/>
  <c r="AL94" i="15"/>
  <c r="AM94" i="15"/>
  <c r="AK94" i="15"/>
  <c r="AL26" i="15"/>
  <c r="AJ25" i="15"/>
  <c r="AM26" i="15"/>
  <c r="AK26" i="15"/>
  <c r="AJ55" i="15"/>
  <c r="AM56" i="15"/>
  <c r="AK56" i="15"/>
  <c r="AL56" i="15"/>
  <c r="AM23" i="15"/>
  <c r="AK23" i="15"/>
  <c r="AL23" i="15"/>
  <c r="AJ81" i="15"/>
  <c r="AM82" i="15"/>
  <c r="AK82" i="15"/>
  <c r="AL82" i="15"/>
  <c r="AI33" i="15"/>
  <c r="AM18" i="15"/>
  <c r="AK18" i="15"/>
  <c r="AL18" i="15"/>
  <c r="AJ16" i="15"/>
  <c r="AL31" i="15"/>
  <c r="AM31" i="15"/>
  <c r="AK31" i="15"/>
  <c r="AI92" i="15"/>
  <c r="AI55" i="15"/>
  <c r="AM35" i="15"/>
  <c r="AK35" i="15"/>
  <c r="AL35" i="15"/>
  <c r="AI16" i="15"/>
  <c r="AL32" i="15"/>
  <c r="AM32" i="15"/>
  <c r="AK32" i="15"/>
  <c r="AL78" i="15"/>
  <c r="AJ77" i="15"/>
  <c r="AM78" i="15"/>
  <c r="AK78" i="15"/>
  <c r="AL76" i="15"/>
  <c r="AM76" i="15"/>
  <c r="AK76" i="15"/>
  <c r="AL108" i="15"/>
  <c r="AM108" i="15"/>
  <c r="AK108" i="15"/>
  <c r="AM40" i="15"/>
  <c r="AK40" i="15"/>
  <c r="AL40" i="15"/>
  <c r="AM66" i="15"/>
  <c r="AK66" i="15"/>
  <c r="AL66" i="15"/>
  <c r="AM49" i="15"/>
  <c r="AK49" i="15"/>
  <c r="AL49" i="15"/>
  <c r="AB111" i="15"/>
  <c r="AJ87" i="15"/>
  <c r="AK88" i="15"/>
  <c r="AM88" i="15"/>
  <c r="AL88" i="15"/>
  <c r="AM19" i="15"/>
  <c r="AK19" i="15"/>
  <c r="AL19" i="15"/>
  <c r="AL113" i="15"/>
  <c r="AM113" i="15"/>
  <c r="AK113" i="15"/>
  <c r="AL43" i="15"/>
  <c r="AM43" i="15"/>
  <c r="AK43" i="15"/>
  <c r="AM24" i="15"/>
  <c r="AK24" i="15"/>
  <c r="AL24" i="15"/>
  <c r="AJ97" i="15"/>
  <c r="AL99" i="15"/>
  <c r="AM99" i="15"/>
  <c r="AK99" i="15"/>
  <c r="AJ64" i="15"/>
  <c r="AL65" i="15"/>
  <c r="AM65" i="15"/>
  <c r="AK65" i="15"/>
  <c r="AL61" i="15"/>
  <c r="AM61" i="15"/>
  <c r="AK61" i="15"/>
  <c r="AI42" i="15"/>
  <c r="AL74" i="15"/>
  <c r="AM74" i="15"/>
  <c r="AK74" i="15"/>
  <c r="AM53" i="15"/>
  <c r="AK53" i="15"/>
  <c r="AL53" i="15"/>
  <c r="AJ47" i="15"/>
  <c r="AL48" i="15"/>
  <c r="AM48" i="15"/>
  <c r="AK48" i="15"/>
  <c r="AI64" i="15"/>
  <c r="AD81" i="17"/>
  <c r="AL60" i="17"/>
  <c r="AM60" i="17"/>
  <c r="AK60" i="17"/>
  <c r="AK58" i="17"/>
  <c r="AM58" i="17"/>
  <c r="AL58" i="17"/>
  <c r="AK40" i="17"/>
  <c r="AL40" i="17"/>
  <c r="AM40" i="17"/>
  <c r="AJ42" i="17"/>
  <c r="AL44" i="17"/>
  <c r="AM44" i="17"/>
  <c r="AK44" i="17"/>
  <c r="AL27" i="17"/>
  <c r="AM27" i="17"/>
  <c r="AK27" i="17"/>
  <c r="AK41" i="17"/>
  <c r="AL41" i="17"/>
  <c r="AM41" i="17"/>
  <c r="AJ37" i="17"/>
  <c r="AM38" i="17"/>
  <c r="AK38" i="17"/>
  <c r="AL38" i="17"/>
  <c r="AM103" i="17"/>
  <c r="AK103" i="17"/>
  <c r="AL103" i="17"/>
  <c r="AJ64" i="17"/>
  <c r="AL65" i="17"/>
  <c r="AM65" i="17"/>
  <c r="AK65" i="17"/>
  <c r="AL112" i="17"/>
  <c r="AJ111" i="17"/>
  <c r="AM112" i="17"/>
  <c r="AK112" i="17"/>
  <c r="AJ25" i="17"/>
  <c r="AK26" i="17"/>
  <c r="AM26" i="17"/>
  <c r="AL26" i="17"/>
  <c r="AI37" i="17"/>
  <c r="AM83" i="17"/>
  <c r="AK83" i="17"/>
  <c r="AL83" i="17"/>
  <c r="AM113" i="17"/>
  <c r="AN113" i="17"/>
  <c r="AL113" i="17"/>
  <c r="AJ47" i="17"/>
  <c r="AL48" i="17"/>
  <c r="AM48" i="17"/>
  <c r="AK48" i="17"/>
  <c r="AK24" i="17"/>
  <c r="AL24" i="17"/>
  <c r="AM24" i="17"/>
  <c r="AK39" i="17"/>
  <c r="AL39" i="17"/>
  <c r="AM39" i="17"/>
  <c r="AJ51" i="17"/>
  <c r="AM52" i="17"/>
  <c r="AK52" i="17"/>
  <c r="AL52" i="17"/>
  <c r="AL32" i="17"/>
  <c r="AM32" i="17"/>
  <c r="AK32" i="17"/>
  <c r="AG111" i="17"/>
  <c r="AM110" i="17"/>
  <c r="AL110" i="17"/>
  <c r="AK110" i="17"/>
  <c r="AJ21" i="17"/>
  <c r="AM22" i="17"/>
  <c r="AK22" i="17"/>
  <c r="AL22" i="17"/>
  <c r="AI51" i="17"/>
  <c r="AM100" i="17"/>
  <c r="AK100" i="17"/>
  <c r="AL100" i="17"/>
  <c r="AL96" i="17"/>
  <c r="AM96" i="17"/>
  <c r="AK96" i="17"/>
  <c r="AL99" i="17"/>
  <c r="AM99" i="17"/>
  <c r="AK99" i="17"/>
  <c r="AK107" i="17"/>
  <c r="AL107" i="17"/>
  <c r="AM107" i="17"/>
  <c r="AM23" i="17"/>
  <c r="AK23" i="17"/>
  <c r="AL23" i="17"/>
  <c r="AI21" i="17"/>
  <c r="AM67" i="17"/>
  <c r="AK67" i="17"/>
  <c r="AL67" i="17"/>
  <c r="AL62" i="17"/>
  <c r="AM62" i="17"/>
  <c r="AK62" i="17"/>
  <c r="AK109" i="17"/>
  <c r="AL109" i="17"/>
  <c r="AM109" i="17"/>
  <c r="AM35" i="17"/>
  <c r="AK35" i="17"/>
  <c r="AL35" i="17"/>
  <c r="AM36" i="17"/>
  <c r="AK36" i="17"/>
  <c r="AL36" i="17"/>
  <c r="AJ97" i="17"/>
  <c r="AL98" i="17"/>
  <c r="AM98" i="17"/>
  <c r="AK98" i="17"/>
  <c r="AJ87" i="17"/>
  <c r="AK91" i="17"/>
  <c r="AL91" i="17"/>
  <c r="AM91" i="17"/>
  <c r="AM68" i="17"/>
  <c r="AK68" i="17"/>
  <c r="AL68" i="17"/>
  <c r="AJ81" i="17"/>
  <c r="AM82" i="17"/>
  <c r="AK82" i="17"/>
  <c r="AL82" i="17"/>
  <c r="AL78" i="17"/>
  <c r="AJ77" i="17"/>
  <c r="AM78" i="17"/>
  <c r="AK78" i="17"/>
  <c r="AK94" i="17"/>
  <c r="AL94" i="17"/>
  <c r="AM94" i="17"/>
  <c r="AK108" i="17"/>
  <c r="AL108" i="17"/>
  <c r="AM108" i="17"/>
  <c r="AJ104" i="17"/>
  <c r="AJ102" i="17" s="1"/>
  <c r="AM105" i="17"/>
  <c r="AK105" i="17"/>
  <c r="AL105" i="17"/>
  <c r="AM50" i="17"/>
  <c r="AK50" i="17"/>
  <c r="AL50" i="17"/>
  <c r="AI81" i="17"/>
  <c r="AL46" i="17"/>
  <c r="AK46" i="17"/>
  <c r="AM46" i="17"/>
  <c r="AI92" i="17"/>
  <c r="AK106" i="17"/>
  <c r="AL106" i="17"/>
  <c r="AM106" i="17"/>
  <c r="AI104" i="17"/>
  <c r="AI102" i="17" s="1"/>
  <c r="AM20" i="17"/>
  <c r="AL20" i="17"/>
  <c r="AK20" i="17"/>
  <c r="AG81" i="17"/>
  <c r="AL80" i="17"/>
  <c r="AM80" i="17"/>
  <c r="AK80" i="17"/>
  <c r="AJ79" i="17"/>
  <c r="AL76" i="17"/>
  <c r="AM76" i="17"/>
  <c r="AK76" i="17"/>
  <c r="AK93" i="17"/>
  <c r="AL93" i="17"/>
  <c r="AM93" i="17"/>
  <c r="AJ71" i="17"/>
  <c r="AK73" i="17"/>
  <c r="AL73" i="17"/>
  <c r="AM73" i="17"/>
  <c r="AM88" i="17"/>
  <c r="AL88" i="17"/>
  <c r="AK88" i="17"/>
  <c r="AL66" i="17"/>
  <c r="AM66" i="17"/>
  <c r="AK66" i="17"/>
  <c r="AL61" i="17"/>
  <c r="AM61" i="17"/>
  <c r="AK61" i="17"/>
  <c r="AM89" i="17"/>
  <c r="AK89" i="17"/>
  <c r="AL89" i="17"/>
  <c r="AJ33" i="17"/>
  <c r="AM34" i="17"/>
  <c r="AK34" i="17"/>
  <c r="AL34" i="17"/>
  <c r="AJ29" i="17"/>
  <c r="AL30" i="17"/>
  <c r="AK30" i="17"/>
  <c r="AM30" i="17"/>
  <c r="AK75" i="17"/>
  <c r="AL75" i="17"/>
  <c r="AM75" i="17"/>
  <c r="AK74" i="17"/>
  <c r="AL74" i="17"/>
  <c r="AM74" i="17"/>
  <c r="AK90" i="17"/>
  <c r="AL90" i="17"/>
  <c r="AM90" i="17"/>
  <c r="AM19" i="17"/>
  <c r="AK19" i="17"/>
  <c r="AL19" i="17"/>
  <c r="G25" i="17"/>
  <c r="AI29" i="17"/>
  <c r="AL43" i="17"/>
  <c r="AM43" i="17"/>
  <c r="AK43" i="17"/>
  <c r="AJ55" i="17"/>
  <c r="AK56" i="17"/>
  <c r="AL56" i="17"/>
  <c r="AM56" i="17"/>
  <c r="AM53" i="17"/>
  <c r="AK53" i="17"/>
  <c r="AL53" i="17"/>
  <c r="AL31" i="17"/>
  <c r="AK31" i="17"/>
  <c r="AM31" i="17"/>
  <c r="AG29" i="17"/>
  <c r="AL45" i="17"/>
  <c r="AM45" i="17"/>
  <c r="AK45" i="17"/>
  <c r="AI42" i="17"/>
  <c r="AK57" i="17"/>
  <c r="AL57" i="17"/>
  <c r="AM57" i="17"/>
  <c r="AI55" i="17"/>
  <c r="AM54" i="17"/>
  <c r="AK54" i="17"/>
  <c r="AL54" i="17"/>
  <c r="AM18" i="17"/>
  <c r="AK18" i="17"/>
  <c r="AL18" i="17"/>
  <c r="AJ16" i="17"/>
  <c r="AM49" i="17"/>
  <c r="AK49" i="17"/>
  <c r="AL49" i="17"/>
  <c r="AJ92" i="17"/>
  <c r="AL95" i="17"/>
  <c r="AM95" i="17"/>
  <c r="AK95" i="17"/>
  <c r="AM72" i="17"/>
  <c r="AK72" i="17"/>
  <c r="AL72" i="17"/>
  <c r="AM101" i="17"/>
  <c r="AK101" i="17"/>
  <c r="AL101" i="17"/>
  <c r="AL95" i="14"/>
  <c r="AK95" i="14"/>
  <c r="AM95" i="14"/>
  <c r="AM94" i="14"/>
  <c r="AL94" i="14"/>
  <c r="AK94" i="14"/>
  <c r="AJ87" i="14"/>
  <c r="AM89" i="14"/>
  <c r="AL89" i="14"/>
  <c r="AK89" i="14"/>
  <c r="AM62" i="14"/>
  <c r="AL62" i="14"/>
  <c r="AK62" i="14"/>
  <c r="AI97" i="14"/>
  <c r="AM58" i="14"/>
  <c r="AL58" i="14"/>
  <c r="AK58" i="14"/>
  <c r="AM108" i="14"/>
  <c r="AL108" i="14"/>
  <c r="AK108" i="14"/>
  <c r="AL18" i="14"/>
  <c r="AK18" i="14"/>
  <c r="AM18" i="14"/>
  <c r="AJ16" i="14"/>
  <c r="AM90" i="14"/>
  <c r="AL90" i="14"/>
  <c r="AK90" i="14"/>
  <c r="AM88" i="14"/>
  <c r="AK88" i="14"/>
  <c r="AL88" i="14"/>
  <c r="AM32" i="14"/>
  <c r="AL32" i="14"/>
  <c r="AK32" i="14"/>
  <c r="AJ97" i="14"/>
  <c r="AM98" i="14"/>
  <c r="AK98" i="14"/>
  <c r="AL98" i="14"/>
  <c r="AM56" i="14"/>
  <c r="AL56" i="14"/>
  <c r="AK56" i="14"/>
  <c r="AJ29" i="14"/>
  <c r="AM30" i="14"/>
  <c r="AL30" i="14"/>
  <c r="AK30" i="14"/>
  <c r="AL60" i="14"/>
  <c r="AK60" i="14"/>
  <c r="AM60" i="14"/>
  <c r="AM76" i="14"/>
  <c r="AL76" i="14"/>
  <c r="AK76" i="14"/>
  <c r="AJ71" i="14"/>
  <c r="AM72" i="14"/>
  <c r="AL72" i="14"/>
  <c r="AK72" i="14"/>
  <c r="AM54" i="14"/>
  <c r="AL54" i="14"/>
  <c r="AK54" i="14"/>
  <c r="AK100" i="14"/>
  <c r="AL100" i="14"/>
  <c r="AM100" i="14"/>
  <c r="AI29" i="14"/>
  <c r="AJ79" i="14"/>
  <c r="AL80" i="14"/>
  <c r="AM80" i="14"/>
  <c r="AK80" i="14"/>
  <c r="AI25" i="14"/>
  <c r="AM74" i="14"/>
  <c r="AK74" i="14"/>
  <c r="AL74" i="14"/>
  <c r="AM107" i="14"/>
  <c r="AL107" i="14"/>
  <c r="AK107" i="14"/>
  <c r="AI71" i="14"/>
  <c r="AI70" i="14" s="1"/>
  <c r="AM53" i="14"/>
  <c r="AK53" i="14"/>
  <c r="AL53" i="14"/>
  <c r="AJ111" i="14"/>
  <c r="AM113" i="14"/>
  <c r="AK113" i="14"/>
  <c r="AL113" i="14"/>
  <c r="AJ42" i="14"/>
  <c r="AM43" i="14"/>
  <c r="AL43" i="14"/>
  <c r="AK43" i="14"/>
  <c r="AM26" i="14"/>
  <c r="AJ25" i="14"/>
  <c r="AL26" i="14"/>
  <c r="AK26" i="14"/>
  <c r="AJ37" i="14"/>
  <c r="AM38" i="14"/>
  <c r="AL38" i="14"/>
  <c r="AK38" i="14"/>
  <c r="AL96" i="14"/>
  <c r="AK96" i="14"/>
  <c r="AM96" i="14"/>
  <c r="AI111" i="14"/>
  <c r="AM44" i="14"/>
  <c r="AL44" i="14"/>
  <c r="AK44" i="14"/>
  <c r="AI42" i="14"/>
  <c r="AJ55" i="14"/>
  <c r="AM57" i="14"/>
  <c r="AK57" i="14"/>
  <c r="AL57" i="14"/>
  <c r="AM40" i="14"/>
  <c r="AL40" i="14"/>
  <c r="AK40" i="14"/>
  <c r="AM39" i="14"/>
  <c r="AL39" i="14"/>
  <c r="AK39" i="14"/>
  <c r="AI81" i="14"/>
  <c r="AK68" i="14"/>
  <c r="AM68" i="14"/>
  <c r="AL68" i="14"/>
  <c r="AI55" i="14"/>
  <c r="AK103" i="14"/>
  <c r="AM103" i="14"/>
  <c r="AL103" i="14"/>
  <c r="AJ81" i="14"/>
  <c r="AL82" i="14"/>
  <c r="AM82" i="14"/>
  <c r="AK82" i="14"/>
  <c r="AL46" i="14"/>
  <c r="AM46" i="14"/>
  <c r="AK46" i="14"/>
  <c r="AM31" i="14"/>
  <c r="AL31" i="14"/>
  <c r="AK31" i="14"/>
  <c r="AM27" i="14"/>
  <c r="AL27" i="14"/>
  <c r="AK27" i="14"/>
  <c r="AM24" i="14"/>
  <c r="AL24" i="14"/>
  <c r="AK24" i="14"/>
  <c r="AK35" i="14"/>
  <c r="AM35" i="14"/>
  <c r="AL35" i="14"/>
  <c r="AJ21" i="14"/>
  <c r="AM22" i="14"/>
  <c r="AL22" i="14"/>
  <c r="AK22" i="14"/>
  <c r="AM99" i="14"/>
  <c r="AL99" i="14"/>
  <c r="AK99" i="14"/>
  <c r="AK36" i="14"/>
  <c r="AM36" i="14"/>
  <c r="AL36" i="14"/>
  <c r="AM41" i="14"/>
  <c r="AK41" i="14"/>
  <c r="AL41" i="14"/>
  <c r="AL23" i="14"/>
  <c r="AM23" i="14"/>
  <c r="AK23" i="14"/>
  <c r="AI64" i="14"/>
  <c r="AM45" i="14"/>
  <c r="AK45" i="14"/>
  <c r="AL45" i="14"/>
  <c r="AM109" i="14"/>
  <c r="AL109" i="14"/>
  <c r="AK109" i="14"/>
  <c r="AL83" i="14"/>
  <c r="AK83" i="14"/>
  <c r="AM83" i="14"/>
  <c r="AK52" i="14"/>
  <c r="AJ51" i="14"/>
  <c r="AM52" i="14"/>
  <c r="AL52" i="14"/>
  <c r="AJ64" i="14"/>
  <c r="AL66" i="14"/>
  <c r="AK66" i="14"/>
  <c r="AM66" i="14"/>
  <c r="AL112" i="14"/>
  <c r="AK112" i="14"/>
  <c r="AM112" i="14"/>
  <c r="AM93" i="14"/>
  <c r="AL93" i="14"/>
  <c r="AK93" i="14"/>
  <c r="AJ92" i="14"/>
  <c r="AL101" i="14"/>
  <c r="AK101" i="14"/>
  <c r="AM101" i="14"/>
  <c r="AI51" i="14"/>
  <c r="AM65" i="14"/>
  <c r="AL65" i="14"/>
  <c r="AK65" i="14"/>
  <c r="AI92" i="14"/>
  <c r="AK20" i="14"/>
  <c r="AM20" i="14"/>
  <c r="AL20" i="14"/>
  <c r="AJ104" i="14"/>
  <c r="AM105" i="14"/>
  <c r="AL105" i="14"/>
  <c r="AK105" i="14"/>
  <c r="AJ47" i="14"/>
  <c r="AL49" i="14"/>
  <c r="AK49" i="14"/>
  <c r="AM49" i="14"/>
  <c r="AM61" i="14"/>
  <c r="AK61" i="14"/>
  <c r="AL61" i="14"/>
  <c r="AM110" i="14"/>
  <c r="AL110" i="14"/>
  <c r="AK110" i="14"/>
  <c r="AK19" i="14"/>
  <c r="AM19" i="14"/>
  <c r="AL19" i="14"/>
  <c r="AM91" i="14"/>
  <c r="AL91" i="14"/>
  <c r="AK91" i="14"/>
  <c r="AL106" i="14"/>
  <c r="AK106" i="14"/>
  <c r="AM106" i="14"/>
  <c r="AI104" i="14"/>
  <c r="AI102" i="14" s="1"/>
  <c r="AI47" i="14"/>
  <c r="AM78" i="14"/>
  <c r="AL78" i="14"/>
  <c r="AJ77" i="14"/>
  <c r="AK78" i="14"/>
  <c r="AM75" i="14"/>
  <c r="AL75" i="14"/>
  <c r="AK75" i="14"/>
  <c r="AL67" i="14"/>
  <c r="AK67" i="14"/>
  <c r="AM67" i="14"/>
  <c r="AL50" i="14"/>
  <c r="AK50" i="14"/>
  <c r="AM50" i="14"/>
  <c r="AM48" i="14"/>
  <c r="AL48" i="14"/>
  <c r="AK48" i="14"/>
  <c r="AM73" i="14"/>
  <c r="AL73" i="14"/>
  <c r="AK73" i="14"/>
  <c r="AI87" i="14"/>
  <c r="AL34" i="14"/>
  <c r="AJ33" i="14"/>
  <c r="AK34" i="14"/>
  <c r="AM34" i="14"/>
  <c r="AE47" i="13"/>
  <c r="AL50" i="13"/>
  <c r="AM50" i="13"/>
  <c r="AK50" i="13"/>
  <c r="AL80" i="13"/>
  <c r="AJ79" i="13"/>
  <c r="AK80" i="13"/>
  <c r="AM80" i="13"/>
  <c r="AM24" i="13"/>
  <c r="AK24" i="13"/>
  <c r="AL24" i="13"/>
  <c r="AL54" i="13"/>
  <c r="AK54" i="13"/>
  <c r="AM54" i="13"/>
  <c r="AJ97" i="13"/>
  <c r="AL98" i="13"/>
  <c r="AK98" i="13"/>
  <c r="AM98" i="13"/>
  <c r="AM107" i="13"/>
  <c r="AK107" i="13"/>
  <c r="AL107" i="13"/>
  <c r="AL30" i="13"/>
  <c r="AK30" i="13"/>
  <c r="AM30" i="13"/>
  <c r="AK62" i="13"/>
  <c r="AL62" i="13"/>
  <c r="AM62" i="13"/>
  <c r="AJ37" i="13"/>
  <c r="AL41" i="13"/>
  <c r="AK41" i="13"/>
  <c r="AM41" i="13"/>
  <c r="AI97" i="13"/>
  <c r="AM45" i="13"/>
  <c r="AL45" i="13"/>
  <c r="AK45" i="13"/>
  <c r="AM93" i="13"/>
  <c r="AJ92" i="13"/>
  <c r="AL93" i="13"/>
  <c r="AK93" i="13"/>
  <c r="AM27" i="13"/>
  <c r="AL27" i="13"/>
  <c r="AK27" i="13"/>
  <c r="AM90" i="13"/>
  <c r="AL90" i="13"/>
  <c r="AK90" i="13"/>
  <c r="AL38" i="13"/>
  <c r="AK38" i="13"/>
  <c r="AM38" i="13"/>
  <c r="AI92" i="13"/>
  <c r="AJ33" i="13"/>
  <c r="AL34" i="13"/>
  <c r="AM34" i="13"/>
  <c r="AK34" i="13"/>
  <c r="AL31" i="13"/>
  <c r="AK31" i="13"/>
  <c r="AM31" i="13"/>
  <c r="AM20" i="13"/>
  <c r="AL20" i="13"/>
  <c r="AK20" i="13"/>
  <c r="AM109" i="13"/>
  <c r="AL109" i="13"/>
  <c r="AK109" i="13"/>
  <c r="AM76" i="13"/>
  <c r="AK76" i="13"/>
  <c r="AL76" i="13"/>
  <c r="AK100" i="13"/>
  <c r="AM100" i="13"/>
  <c r="AL100" i="13"/>
  <c r="AM91" i="13"/>
  <c r="AK91" i="13"/>
  <c r="AL91" i="13"/>
  <c r="AI71" i="13"/>
  <c r="AI70" i="13" s="1"/>
  <c r="AI69" i="13" s="1"/>
  <c r="AM18" i="13"/>
  <c r="AL18" i="13"/>
  <c r="AK18" i="13"/>
  <c r="AJ16" i="13"/>
  <c r="AJ111" i="13"/>
  <c r="AM112" i="13"/>
  <c r="AL112" i="13"/>
  <c r="AK112" i="13"/>
  <c r="AL95" i="13"/>
  <c r="AM95" i="13"/>
  <c r="AK95" i="13"/>
  <c r="AK46" i="13"/>
  <c r="AL46" i="13"/>
  <c r="AM46" i="13"/>
  <c r="AM72" i="13"/>
  <c r="AL72" i="13"/>
  <c r="AK72" i="13"/>
  <c r="AI21" i="13"/>
  <c r="AL57" i="13"/>
  <c r="AK57" i="13"/>
  <c r="AM57" i="13"/>
  <c r="AM101" i="13"/>
  <c r="AL101" i="13"/>
  <c r="AK101" i="13"/>
  <c r="AL108" i="13"/>
  <c r="AK108" i="13"/>
  <c r="AM108" i="13"/>
  <c r="AJ71" i="13"/>
  <c r="AM73" i="13"/>
  <c r="AK73" i="13"/>
  <c r="AL73" i="13"/>
  <c r="AJ25" i="13"/>
  <c r="AM26" i="13"/>
  <c r="AL26" i="13"/>
  <c r="AK26" i="13"/>
  <c r="AL22" i="13"/>
  <c r="AJ21" i="13"/>
  <c r="AK22" i="13"/>
  <c r="AM22" i="13"/>
  <c r="AM75" i="13"/>
  <c r="AL75" i="13"/>
  <c r="AK75" i="13"/>
  <c r="AJ81" i="13"/>
  <c r="AK82" i="13"/>
  <c r="AL82" i="13"/>
  <c r="AM82" i="13"/>
  <c r="AL60" i="13"/>
  <c r="AM60" i="13"/>
  <c r="AK60" i="13"/>
  <c r="AJ87" i="13"/>
  <c r="AM88" i="13"/>
  <c r="AL88" i="13"/>
  <c r="AK88" i="13"/>
  <c r="AJ64" i="13"/>
  <c r="AK65" i="13"/>
  <c r="AM65" i="13"/>
  <c r="AL65" i="13"/>
  <c r="AM96" i="13"/>
  <c r="AL96" i="13"/>
  <c r="AK96" i="13"/>
  <c r="AJ42" i="13"/>
  <c r="AM43" i="13"/>
  <c r="AL43" i="13"/>
  <c r="AK43" i="13"/>
  <c r="AM39" i="13"/>
  <c r="AL39" i="13"/>
  <c r="AK39" i="13"/>
  <c r="AM36" i="13"/>
  <c r="AK36" i="13"/>
  <c r="AL36" i="13"/>
  <c r="AI87" i="13"/>
  <c r="AI64" i="13"/>
  <c r="AK99" i="13"/>
  <c r="AM99" i="13"/>
  <c r="AL99" i="13"/>
  <c r="AJ55" i="13"/>
  <c r="AM56" i="13"/>
  <c r="AK56" i="13"/>
  <c r="AL56" i="13"/>
  <c r="AI42" i="13"/>
  <c r="AM103" i="13"/>
  <c r="AK103" i="13"/>
  <c r="AL103" i="13"/>
  <c r="AL83" i="13"/>
  <c r="AM83" i="13"/>
  <c r="AK83" i="13"/>
  <c r="AK66" i="13"/>
  <c r="AL66" i="13"/>
  <c r="AM66" i="13"/>
  <c r="AL44" i="13"/>
  <c r="AM44" i="13"/>
  <c r="AK44" i="13"/>
  <c r="AI55" i="13"/>
  <c r="AJ104" i="13"/>
  <c r="AL105" i="13"/>
  <c r="AK105" i="13"/>
  <c r="AM105" i="13"/>
  <c r="AM53" i="13"/>
  <c r="AL53" i="13"/>
  <c r="AK53" i="13"/>
  <c r="AJ47" i="13"/>
  <c r="AK48" i="13"/>
  <c r="AM48" i="13"/>
  <c r="AL48" i="13"/>
  <c r="AJ77" i="13"/>
  <c r="AM78" i="13"/>
  <c r="AL78" i="13"/>
  <c r="AK78" i="13"/>
  <c r="AL74" i="13"/>
  <c r="AK74" i="13"/>
  <c r="AM74" i="13"/>
  <c r="AM23" i="13"/>
  <c r="AL23" i="13"/>
  <c r="AK23" i="13"/>
  <c r="AK113" i="13"/>
  <c r="AL113" i="13"/>
  <c r="AM113" i="13"/>
  <c r="AM67" i="13"/>
  <c r="AL67" i="13"/>
  <c r="AK67" i="13"/>
  <c r="AJ29" i="13"/>
  <c r="AK32" i="13"/>
  <c r="AM32" i="13"/>
  <c r="AL32" i="13"/>
  <c r="AM40" i="13"/>
  <c r="AK40" i="13"/>
  <c r="AL40" i="13"/>
  <c r="AL89" i="13"/>
  <c r="AK89" i="13"/>
  <c r="AM89" i="13"/>
  <c r="AJ51" i="13"/>
  <c r="AM52" i="13"/>
  <c r="AL52" i="13"/>
  <c r="AK52" i="13"/>
  <c r="AK49" i="13"/>
  <c r="AL49" i="13"/>
  <c r="AM49" i="13"/>
  <c r="AM94" i="13"/>
  <c r="AK94" i="13"/>
  <c r="AL94" i="13"/>
  <c r="AM19" i="13"/>
  <c r="AL19" i="13"/>
  <c r="AK19" i="13"/>
  <c r="AI51" i="13"/>
  <c r="AM58" i="13"/>
  <c r="AL58" i="13"/>
  <c r="AK58" i="13"/>
  <c r="AM61" i="13"/>
  <c r="AL61" i="13"/>
  <c r="AK61" i="13"/>
  <c r="AM106" i="13"/>
  <c r="AL106" i="13"/>
  <c r="AK106" i="13"/>
  <c r="AM110" i="13"/>
  <c r="AL110" i="13"/>
  <c r="AK110" i="13"/>
  <c r="AM68" i="13"/>
  <c r="AK68" i="13"/>
  <c r="AL68" i="13"/>
  <c r="AE55" i="13"/>
  <c r="AC81" i="13"/>
  <c r="AF29" i="13"/>
  <c r="AH33" i="13"/>
  <c r="K81" i="19"/>
  <c r="AF33" i="19"/>
  <c r="V21" i="18"/>
  <c r="AF81" i="18"/>
  <c r="AE47" i="18"/>
  <c r="AF97" i="18"/>
  <c r="J25" i="18"/>
  <c r="I111" i="17"/>
  <c r="T81" i="17"/>
  <c r="Q111" i="17"/>
  <c r="AD16" i="17"/>
  <c r="AD21" i="17"/>
  <c r="AE33" i="16"/>
  <c r="AA71" i="16"/>
  <c r="AA70" i="16" s="1"/>
  <c r="AF51" i="15"/>
  <c r="AF21" i="15"/>
  <c r="AF64" i="15"/>
  <c r="AE111" i="15"/>
  <c r="AC21" i="14"/>
  <c r="AE81" i="13"/>
  <c r="AE42" i="13"/>
  <c r="AE37" i="13"/>
  <c r="AH92" i="13"/>
  <c r="AD51" i="13"/>
  <c r="AE71" i="19"/>
  <c r="AE70" i="19" s="1"/>
  <c r="AB81" i="19"/>
  <c r="J71" i="19"/>
  <c r="J70" i="19" s="1"/>
  <c r="AA47" i="19"/>
  <c r="AE64" i="19"/>
  <c r="V42" i="19"/>
  <c r="R81" i="19"/>
  <c r="E81" i="19"/>
  <c r="M81" i="19"/>
  <c r="AF16" i="19"/>
  <c r="AC111" i="19"/>
  <c r="AF104" i="19"/>
  <c r="AF102" i="19" s="1"/>
  <c r="AA25" i="18"/>
  <c r="I29" i="18"/>
  <c r="AE55" i="18"/>
  <c r="V16" i="18"/>
  <c r="X42" i="18"/>
  <c r="T25" i="18"/>
  <c r="AH21" i="18"/>
  <c r="T29" i="18"/>
  <c r="AF42" i="18"/>
  <c r="K25" i="18"/>
  <c r="AD81" i="18"/>
  <c r="S21" i="18"/>
  <c r="T87" i="17"/>
  <c r="W33" i="17"/>
  <c r="AF21" i="17"/>
  <c r="AF64" i="17"/>
  <c r="AE55" i="17"/>
  <c r="AF51" i="17"/>
  <c r="E64" i="17"/>
  <c r="U81" i="16"/>
  <c r="AE97" i="16"/>
  <c r="AD81" i="16"/>
  <c r="AF111" i="16"/>
  <c r="AB25" i="16"/>
  <c r="AG55" i="15"/>
  <c r="AE21" i="15"/>
  <c r="AF25" i="15"/>
  <c r="AF92" i="15"/>
  <c r="AF33" i="15"/>
  <c r="AF104" i="15"/>
  <c r="AF102" i="15" s="1"/>
  <c r="AF42" i="15"/>
  <c r="U25" i="15"/>
  <c r="AF111" i="15"/>
  <c r="AF97" i="15"/>
  <c r="I71" i="15"/>
  <c r="I70" i="15" s="1"/>
  <c r="AF29" i="15"/>
  <c r="O71" i="15"/>
  <c r="O70" i="15" s="1"/>
  <c r="AG21" i="15"/>
  <c r="AF47" i="15"/>
  <c r="AG64" i="15"/>
  <c r="AF87" i="15"/>
  <c r="AG47" i="15"/>
  <c r="AG51" i="15"/>
  <c r="AE92" i="14"/>
  <c r="AF87" i="14"/>
  <c r="AH87" i="14"/>
  <c r="V81" i="14"/>
  <c r="AE64" i="13"/>
  <c r="AE111" i="13"/>
  <c r="AF33" i="13"/>
  <c r="AE87" i="13"/>
  <c r="AE29" i="13"/>
  <c r="F71" i="16"/>
  <c r="F70" i="16" s="1"/>
  <c r="AF37" i="13"/>
  <c r="J81" i="19"/>
  <c r="Z33" i="14"/>
  <c r="E42" i="19"/>
  <c r="AE97" i="13"/>
  <c r="Z81" i="19"/>
  <c r="K25" i="16"/>
  <c r="AF111" i="13"/>
  <c r="AE25" i="14"/>
  <c r="AF47" i="17"/>
  <c r="AF92" i="13"/>
  <c r="AE92" i="13"/>
  <c r="H81" i="13"/>
  <c r="J81" i="13"/>
  <c r="AE104" i="13"/>
  <c r="AE102" i="13" s="1"/>
  <c r="V21" i="16"/>
  <c r="AF16" i="13"/>
  <c r="AF37" i="19"/>
  <c r="AF92" i="19"/>
  <c r="AF29" i="19"/>
  <c r="AF111" i="18"/>
  <c r="AF55" i="17"/>
  <c r="AF97" i="16"/>
  <c r="AF71" i="16"/>
  <c r="AF70" i="16" s="1"/>
  <c r="AH29" i="13"/>
  <c r="AH37" i="13"/>
  <c r="AH81" i="14"/>
  <c r="AF81" i="14"/>
  <c r="AF111" i="17"/>
  <c r="AF64" i="19"/>
  <c r="AF104" i="17"/>
  <c r="AF102" i="17" s="1"/>
  <c r="AF37" i="17"/>
  <c r="AF16" i="17"/>
  <c r="AF47" i="13"/>
  <c r="AH47" i="13"/>
  <c r="AF37" i="18"/>
  <c r="AF21" i="18"/>
  <c r="AF37" i="16"/>
  <c r="AF21" i="16"/>
  <c r="AF51" i="14"/>
  <c r="AF87" i="13"/>
  <c r="AF92" i="17"/>
  <c r="AG25" i="15"/>
  <c r="AF97" i="14"/>
  <c r="AF71" i="19"/>
  <c r="AF70" i="19" s="1"/>
  <c r="AF51" i="18"/>
  <c r="AF81" i="17"/>
  <c r="AF64" i="16"/>
  <c r="AF47" i="16"/>
  <c r="AF92" i="14"/>
  <c r="AH25" i="14"/>
  <c r="AH104" i="13"/>
  <c r="AH102" i="13" s="1"/>
  <c r="AF104" i="13"/>
  <c r="AF102" i="13" s="1"/>
  <c r="AF29" i="17"/>
  <c r="AG104" i="15"/>
  <c r="AG102" i="15" s="1"/>
  <c r="AG29" i="15"/>
  <c r="AF42" i="14"/>
  <c r="AH55" i="13"/>
  <c r="AF55" i="13"/>
  <c r="AF104" i="18"/>
  <c r="AF102" i="18" s="1"/>
  <c r="AF33" i="18"/>
  <c r="AF16" i="18"/>
  <c r="AF71" i="17"/>
  <c r="AF70" i="17" s="1"/>
  <c r="AF16" i="16"/>
  <c r="AH64" i="14"/>
  <c r="AH51" i="14"/>
  <c r="AH97" i="14"/>
  <c r="AH51" i="13"/>
  <c r="AG81" i="15"/>
  <c r="AH37" i="14"/>
  <c r="AH21" i="14"/>
  <c r="AF21" i="14"/>
  <c r="AF16" i="14"/>
  <c r="AH16" i="14"/>
  <c r="AH97" i="13"/>
  <c r="AF71" i="13"/>
  <c r="AF70" i="13" s="1"/>
  <c r="AF69" i="13" s="1"/>
  <c r="AH71" i="13"/>
  <c r="AH70" i="13" s="1"/>
  <c r="AH69" i="13" s="1"/>
  <c r="AF47" i="19"/>
  <c r="AF87" i="16"/>
  <c r="AF64" i="13"/>
  <c r="AH64" i="13"/>
  <c r="AF25" i="18"/>
  <c r="AF33" i="16"/>
  <c r="AG71" i="15"/>
  <c r="AG70" i="15" s="1"/>
  <c r="AG69" i="15" s="1"/>
  <c r="AG42" i="15"/>
  <c r="AF55" i="14"/>
  <c r="AF47" i="14"/>
  <c r="AH87" i="13"/>
  <c r="AH81" i="13"/>
  <c r="AF87" i="18"/>
  <c r="AG33" i="15"/>
  <c r="AG16" i="15"/>
  <c r="AF71" i="14"/>
  <c r="AF70" i="14" s="1"/>
  <c r="AF51" i="13"/>
  <c r="AF55" i="18"/>
  <c r="AF87" i="17"/>
  <c r="AF55" i="16"/>
  <c r="AH92" i="14"/>
  <c r="AH33" i="14"/>
  <c r="AF33" i="14"/>
  <c r="AH29" i="14"/>
  <c r="AF25" i="14"/>
  <c r="AF55" i="19"/>
  <c r="AF33" i="17"/>
  <c r="AG92" i="15"/>
  <c r="AG37" i="15"/>
  <c r="AH42" i="14"/>
  <c r="AF111" i="19"/>
  <c r="AF87" i="19"/>
  <c r="AF81" i="19"/>
  <c r="AF92" i="18"/>
  <c r="AF29" i="18"/>
  <c r="AF97" i="17"/>
  <c r="AF42" i="17"/>
  <c r="AF92" i="16"/>
  <c r="AF29" i="16"/>
  <c r="AF25" i="16"/>
  <c r="AG97" i="15"/>
  <c r="AF64" i="14"/>
  <c r="AH55" i="14"/>
  <c r="AH47" i="14"/>
  <c r="AF81" i="13"/>
  <c r="AF51" i="19"/>
  <c r="AH71" i="14"/>
  <c r="AH70" i="14" s="1"/>
  <c r="AH69" i="14" s="1"/>
  <c r="AF97" i="19"/>
  <c r="AF42" i="19"/>
  <c r="AF47" i="18"/>
  <c r="AF51" i="16"/>
  <c r="AG87" i="15"/>
  <c r="AF104" i="14"/>
  <c r="AF102" i="14" s="1"/>
  <c r="AH104" i="14"/>
  <c r="AH102" i="14" s="1"/>
  <c r="AF37" i="14"/>
  <c r="AF29" i="14"/>
  <c r="AF97" i="13"/>
  <c r="AF42" i="13"/>
  <c r="AH42" i="13"/>
  <c r="I25" i="15"/>
  <c r="AD71" i="15"/>
  <c r="AE42" i="15"/>
  <c r="U81" i="15"/>
  <c r="R81" i="15"/>
  <c r="AE47" i="15"/>
  <c r="AA21" i="15"/>
  <c r="AH25" i="15"/>
  <c r="Q33" i="15"/>
  <c r="AB71" i="19"/>
  <c r="AB70" i="19" s="1"/>
  <c r="G81" i="19"/>
  <c r="S51" i="19"/>
  <c r="O71" i="19"/>
  <c r="O70" i="19" s="1"/>
  <c r="AE104" i="19"/>
  <c r="AE102" i="19" s="1"/>
  <c r="X16" i="19"/>
  <c r="Z111" i="19"/>
  <c r="N71" i="19"/>
  <c r="N70" i="19" s="1"/>
  <c r="N47" i="19"/>
  <c r="V92" i="19"/>
  <c r="V71" i="19"/>
  <c r="V70" i="19" s="1"/>
  <c r="O81" i="19"/>
  <c r="AH111" i="18"/>
  <c r="Y71" i="18"/>
  <c r="Y70" i="18" s="1"/>
  <c r="Y111" i="17"/>
  <c r="AB111" i="16"/>
  <c r="E71" i="16"/>
  <c r="E70" i="16" s="1"/>
  <c r="F111" i="15"/>
  <c r="W111" i="15"/>
  <c r="AH111" i="14"/>
  <c r="AB111" i="14"/>
  <c r="I111" i="14"/>
  <c r="AD47" i="14"/>
  <c r="J71" i="14"/>
  <c r="J70" i="14" s="1"/>
  <c r="I71" i="14"/>
  <c r="I70" i="14" s="1"/>
  <c r="AH111" i="13"/>
  <c r="AA51" i="19"/>
  <c r="AE29" i="16"/>
  <c r="AE71" i="16"/>
  <c r="AE70" i="16" s="1"/>
  <c r="AE81" i="17"/>
  <c r="AE25" i="17"/>
  <c r="AB25" i="19"/>
  <c r="AE29" i="14"/>
  <c r="AE111" i="18"/>
  <c r="AE37" i="18"/>
  <c r="AB29" i="19"/>
  <c r="AD81" i="19"/>
  <c r="AE51" i="15"/>
  <c r="AE111" i="19"/>
  <c r="AE87" i="14"/>
  <c r="AE97" i="14"/>
  <c r="AE33" i="15"/>
  <c r="AE16" i="15"/>
  <c r="AE70" i="15"/>
  <c r="AE42" i="18"/>
  <c r="AD55" i="15"/>
  <c r="AC21" i="19"/>
  <c r="AB51" i="19"/>
  <c r="AE21" i="16"/>
  <c r="AE51" i="16"/>
  <c r="AE47" i="16"/>
  <c r="AE55" i="16"/>
  <c r="AE42" i="17"/>
  <c r="AE111" i="17"/>
  <c r="H64" i="13"/>
  <c r="G64" i="13"/>
  <c r="M111" i="13"/>
  <c r="AE51" i="19"/>
  <c r="AE42" i="19"/>
  <c r="AE33" i="19"/>
  <c r="AE55" i="19"/>
  <c r="AE37" i="19"/>
  <c r="AE92" i="19"/>
  <c r="AE97" i="19"/>
  <c r="AC71" i="19"/>
  <c r="AC70" i="19" s="1"/>
  <c r="AE25" i="19"/>
  <c r="AE47" i="19"/>
  <c r="AE29" i="19"/>
  <c r="AE81" i="19"/>
  <c r="AE87" i="19"/>
  <c r="AE16" i="19"/>
  <c r="AE21" i="19"/>
  <c r="AE87" i="18"/>
  <c r="AE29" i="18"/>
  <c r="AE92" i="18"/>
  <c r="AE16" i="18"/>
  <c r="AE71" i="18"/>
  <c r="AE70" i="18" s="1"/>
  <c r="P21" i="18"/>
  <c r="AE21" i="18"/>
  <c r="AE51" i="18"/>
  <c r="AE97" i="18"/>
  <c r="AE81" i="18"/>
  <c r="AE104" i="18"/>
  <c r="AE102" i="18" s="1"/>
  <c r="Y104" i="18"/>
  <c r="Y102" i="18" s="1"/>
  <c r="AE33" i="18"/>
  <c r="AE25" i="18"/>
  <c r="AE16" i="17"/>
  <c r="AE97" i="17"/>
  <c r="AE64" i="17"/>
  <c r="AE37" i="17"/>
  <c r="AE92" i="17"/>
  <c r="AE33" i="17"/>
  <c r="AE104" i="17"/>
  <c r="AE102" i="17" s="1"/>
  <c r="AE87" i="17"/>
  <c r="AE29" i="17"/>
  <c r="AE71" i="17"/>
  <c r="AE70" i="17" s="1"/>
  <c r="AE21" i="17"/>
  <c r="AE111" i="16"/>
  <c r="AE87" i="16"/>
  <c r="AE25" i="16"/>
  <c r="AC81" i="16"/>
  <c r="AE64" i="16"/>
  <c r="AE16" i="16"/>
  <c r="AE81" i="16"/>
  <c r="AE92" i="16"/>
  <c r="AE37" i="16"/>
  <c r="AE29" i="15"/>
  <c r="AA81" i="15"/>
  <c r="AH111" i="15"/>
  <c r="AE64" i="15"/>
  <c r="AE81" i="15"/>
  <c r="AE55" i="15"/>
  <c r="AE97" i="15"/>
  <c r="AE25" i="15"/>
  <c r="AE87" i="15"/>
  <c r="AE104" i="15"/>
  <c r="AE102" i="15" s="1"/>
  <c r="AE37" i="15"/>
  <c r="AE42" i="14"/>
  <c r="AE111" i="14"/>
  <c r="AE33" i="14"/>
  <c r="AE81" i="14"/>
  <c r="AE55" i="14"/>
  <c r="AE64" i="14"/>
  <c r="AE21" i="14"/>
  <c r="AE104" i="14"/>
  <c r="AE102" i="14" s="1"/>
  <c r="AE37" i="14"/>
  <c r="AE51" i="14"/>
  <c r="AE71" i="14"/>
  <c r="AE70" i="14" s="1"/>
  <c r="AE69" i="14" s="1"/>
  <c r="AE16" i="14"/>
  <c r="AE47" i="14"/>
  <c r="AH71" i="19"/>
  <c r="AH70" i="19" s="1"/>
  <c r="AH92" i="19"/>
  <c r="W55" i="19"/>
  <c r="H16" i="19"/>
  <c r="O21" i="18"/>
  <c r="O25" i="18"/>
  <c r="O81" i="18"/>
  <c r="AA29" i="18"/>
  <c r="S111" i="17"/>
  <c r="H71" i="17"/>
  <c r="H70" i="17" s="1"/>
  <c r="H69" i="17" s="1"/>
  <c r="P81" i="16"/>
  <c r="AB81" i="16"/>
  <c r="F21" i="16"/>
  <c r="F71" i="15"/>
  <c r="F70" i="15" s="1"/>
  <c r="F69" i="15" s="1"/>
  <c r="V81" i="15"/>
  <c r="U37" i="15"/>
  <c r="K25" i="15"/>
  <c r="J42" i="15"/>
  <c r="K81" i="15"/>
  <c r="V42" i="15"/>
  <c r="AD51" i="15"/>
  <c r="Q29" i="14"/>
  <c r="S16" i="14"/>
  <c r="Q111" i="14"/>
  <c r="AA81" i="19"/>
  <c r="AH29" i="18"/>
  <c r="P25" i="18"/>
  <c r="AB97" i="18"/>
  <c r="X51" i="19"/>
  <c r="S64" i="13"/>
  <c r="AA71" i="15"/>
  <c r="AA70" i="15" s="1"/>
  <c r="AA69" i="15" s="1"/>
  <c r="I81" i="17"/>
  <c r="Z16" i="13"/>
  <c r="G51" i="19"/>
  <c r="J29" i="16"/>
  <c r="AD16" i="16"/>
  <c r="H37" i="17"/>
  <c r="E104" i="18"/>
  <c r="E102" i="18" s="1"/>
  <c r="W104" i="19"/>
  <c r="W102" i="19" s="1"/>
  <c r="H64" i="19"/>
  <c r="I111" i="13"/>
  <c r="V25" i="18"/>
  <c r="AC55" i="15"/>
  <c r="E81" i="15"/>
  <c r="U55" i="16"/>
  <c r="F71" i="19"/>
  <c r="F70" i="19" s="1"/>
  <c r="I21" i="15"/>
  <c r="J71" i="18"/>
  <c r="J70" i="18" s="1"/>
  <c r="W87" i="19"/>
  <c r="J81" i="15"/>
  <c r="G33" i="15"/>
  <c r="M51" i="16"/>
  <c r="I87" i="18"/>
  <c r="E33" i="18"/>
  <c r="Z104" i="19"/>
  <c r="Z102" i="19" s="1"/>
  <c r="M21" i="19"/>
  <c r="U29" i="18"/>
  <c r="S81" i="16"/>
  <c r="AC16" i="14"/>
  <c r="E111" i="15"/>
  <c r="W55" i="15"/>
  <c r="AC25" i="15"/>
  <c r="Q81" i="17"/>
  <c r="G104" i="19"/>
  <c r="G102" i="19" s="1"/>
  <c r="F47" i="19"/>
  <c r="W81" i="16"/>
  <c r="AA111" i="15"/>
  <c r="Q111" i="18"/>
  <c r="AC104" i="19"/>
  <c r="AC102" i="19" s="1"/>
  <c r="H104" i="17"/>
  <c r="H102" i="17" s="1"/>
  <c r="U71" i="15"/>
  <c r="U70" i="15" s="1"/>
  <c r="Y33" i="19"/>
  <c r="AD92" i="13"/>
  <c r="V16" i="13"/>
  <c r="AA16" i="13"/>
  <c r="V97" i="13"/>
  <c r="AB111" i="13"/>
  <c r="AB92" i="13"/>
  <c r="H87" i="13"/>
  <c r="Q81" i="16"/>
  <c r="S71" i="16"/>
  <c r="S70" i="16" s="1"/>
  <c r="AA51" i="13"/>
  <c r="P47" i="13"/>
  <c r="AB111" i="17"/>
  <c r="F81" i="18"/>
  <c r="E33" i="19"/>
  <c r="AD25" i="15"/>
  <c r="AC33" i="19"/>
  <c r="F81" i="15"/>
  <c r="S51" i="16"/>
  <c r="AC71" i="16"/>
  <c r="AC70" i="16" s="1"/>
  <c r="AC64" i="17"/>
  <c r="L16" i="17"/>
  <c r="AB92" i="18"/>
  <c r="AB47" i="19"/>
  <c r="R55" i="15"/>
  <c r="AB16" i="17"/>
  <c r="E111" i="14"/>
  <c r="M71" i="16"/>
  <c r="M70" i="16" s="1"/>
  <c r="M104" i="15"/>
  <c r="M102" i="15" s="1"/>
  <c r="AC16" i="15"/>
  <c r="E29" i="16"/>
  <c r="E16" i="13"/>
  <c r="AB64" i="16"/>
  <c r="AH104" i="18"/>
  <c r="E42" i="15"/>
  <c r="AH97" i="15"/>
  <c r="G71" i="16"/>
  <c r="G70" i="16" s="1"/>
  <c r="H16" i="17"/>
  <c r="H21" i="18"/>
  <c r="P42" i="17"/>
  <c r="I42" i="15"/>
  <c r="U16" i="15"/>
  <c r="AC16" i="19"/>
  <c r="L64" i="13"/>
  <c r="AC97" i="13"/>
  <c r="T42" i="13"/>
  <c r="L42" i="13"/>
  <c r="W37" i="13"/>
  <c r="O37" i="13"/>
  <c r="V37" i="13"/>
  <c r="M16" i="13"/>
  <c r="G16" i="15"/>
  <c r="N47" i="16"/>
  <c r="AD92" i="17"/>
  <c r="Y42" i="15"/>
  <c r="AA21" i="18"/>
  <c r="H25" i="18"/>
  <c r="T111" i="17"/>
  <c r="T104" i="17"/>
  <c r="T102" i="17" s="1"/>
  <c r="L81" i="17"/>
  <c r="O81" i="17"/>
  <c r="V111" i="15"/>
  <c r="M16" i="15"/>
  <c r="G51" i="15"/>
  <c r="J87" i="16"/>
  <c r="M81" i="17"/>
  <c r="AC104" i="18"/>
  <c r="AC102" i="18" s="1"/>
  <c r="K81" i="18"/>
  <c r="Q71" i="19"/>
  <c r="Q70" i="19" s="1"/>
  <c r="V81" i="19"/>
  <c r="AC71" i="15"/>
  <c r="AC70" i="15" s="1"/>
  <c r="AC69" i="15" s="1"/>
  <c r="V71" i="17"/>
  <c r="V70" i="17" s="1"/>
  <c r="W97" i="19"/>
  <c r="H97" i="13"/>
  <c r="T37" i="13"/>
  <c r="AD16" i="13"/>
  <c r="H16" i="13"/>
  <c r="Q16" i="13"/>
  <c r="I92" i="14"/>
  <c r="N42" i="13"/>
  <c r="J87" i="19"/>
  <c r="AD16" i="15"/>
  <c r="O87" i="18"/>
  <c r="H64" i="14"/>
  <c r="U87" i="16"/>
  <c r="Z87" i="18"/>
  <c r="N21" i="18"/>
  <c r="I21" i="18"/>
  <c r="J16" i="18"/>
  <c r="H111" i="17"/>
  <c r="AC81" i="17"/>
  <c r="N92" i="19"/>
  <c r="AC87" i="19"/>
  <c r="L64" i="19"/>
  <c r="Y55" i="14"/>
  <c r="O25" i="14"/>
  <c r="E29" i="15"/>
  <c r="Q25" i="15"/>
  <c r="G21" i="15"/>
  <c r="O29" i="15"/>
  <c r="W16" i="15"/>
  <c r="I37" i="18"/>
  <c r="G47" i="19"/>
  <c r="G37" i="15"/>
  <c r="L51" i="18"/>
  <c r="M87" i="19"/>
  <c r="N71" i="18"/>
  <c r="N70" i="18" s="1"/>
  <c r="T81" i="16"/>
  <c r="M37" i="19"/>
  <c r="AC92" i="15"/>
  <c r="S81" i="19"/>
  <c r="J97" i="19"/>
  <c r="Z87" i="14"/>
  <c r="AA37" i="18"/>
  <c r="O33" i="18"/>
  <c r="L29" i="18"/>
  <c r="F21" i="18"/>
  <c r="Z25" i="18"/>
  <c r="P16" i="18"/>
  <c r="V81" i="17"/>
  <c r="AC92" i="19"/>
  <c r="AC55" i="14"/>
  <c r="S81" i="15"/>
  <c r="K42" i="15"/>
  <c r="J55" i="15"/>
  <c r="AB71" i="15"/>
  <c r="AB70" i="15" s="1"/>
  <c r="G25" i="15"/>
  <c r="M81" i="16"/>
  <c r="Z71" i="16"/>
  <c r="Z70" i="16" s="1"/>
  <c r="AA81" i="18"/>
  <c r="AC42" i="19"/>
  <c r="K87" i="19"/>
  <c r="AB42" i="15"/>
  <c r="L55" i="18"/>
  <c r="U33" i="18"/>
  <c r="V104" i="17"/>
  <c r="V102" i="17" s="1"/>
  <c r="U81" i="17"/>
  <c r="Y111" i="14"/>
  <c r="AC111" i="15"/>
  <c r="I16" i="15"/>
  <c r="J71" i="16"/>
  <c r="J70" i="16" s="1"/>
  <c r="X21" i="18"/>
  <c r="F111" i="19"/>
  <c r="K21" i="14"/>
  <c r="G71" i="15"/>
  <c r="G70" i="15" s="1"/>
  <c r="G69" i="15" s="1"/>
  <c r="V51" i="13"/>
  <c r="S47" i="13"/>
  <c r="W47" i="13"/>
  <c r="Y64" i="13"/>
  <c r="O33" i="15"/>
  <c r="W37" i="18"/>
  <c r="T16" i="17"/>
  <c r="K42" i="17"/>
  <c r="U37" i="19"/>
  <c r="F47" i="15"/>
  <c r="AC37" i="15"/>
  <c r="N81" i="13"/>
  <c r="Y42" i="13"/>
  <c r="Q42" i="13"/>
  <c r="W42" i="13"/>
  <c r="P64" i="15"/>
  <c r="R21" i="18"/>
  <c r="AH97" i="19"/>
  <c r="J92" i="19"/>
  <c r="G55" i="15"/>
  <c r="R33" i="16"/>
  <c r="K21" i="16"/>
  <c r="H97" i="18"/>
  <c r="P16" i="19"/>
  <c r="W25" i="14"/>
  <c r="O16" i="15"/>
  <c r="G87" i="19"/>
  <c r="F55" i="15"/>
  <c r="E21" i="15"/>
  <c r="AH16" i="15"/>
  <c r="Y21" i="18"/>
  <c r="E37" i="18"/>
  <c r="M81" i="15"/>
  <c r="AA42" i="15"/>
  <c r="R51" i="14"/>
  <c r="Q21" i="15"/>
  <c r="Y81" i="16"/>
  <c r="U64" i="16"/>
  <c r="U51" i="16"/>
  <c r="V47" i="16"/>
  <c r="R29" i="17"/>
  <c r="K87" i="18"/>
  <c r="AD79" i="19"/>
  <c r="AH87" i="19"/>
  <c r="U81" i="19"/>
  <c r="W33" i="15"/>
  <c r="J92" i="13"/>
  <c r="F42" i="15"/>
  <c r="AD29" i="15"/>
  <c r="W33" i="18"/>
  <c r="Q42" i="15"/>
  <c r="M111" i="17"/>
  <c r="V87" i="19"/>
  <c r="AB81" i="14"/>
  <c r="Y16" i="15"/>
  <c r="K81" i="16"/>
  <c r="I47" i="16"/>
  <c r="S81" i="18"/>
  <c r="X81" i="15"/>
  <c r="S42" i="15"/>
  <c r="O47" i="18"/>
  <c r="AB55" i="18"/>
  <c r="W21" i="18"/>
  <c r="AC21" i="18"/>
  <c r="X16" i="18"/>
  <c r="L111" i="17"/>
  <c r="J21" i="18"/>
  <c r="O42" i="17"/>
  <c r="O87" i="19"/>
  <c r="F64" i="19"/>
  <c r="AC37" i="19"/>
  <c r="U81" i="14"/>
  <c r="J55" i="14"/>
  <c r="E71" i="14"/>
  <c r="E70" i="14" s="1"/>
  <c r="E69" i="14" s="1"/>
  <c r="W16" i="14"/>
  <c r="Z29" i="14"/>
  <c r="G81" i="15"/>
  <c r="AH71" i="15"/>
  <c r="AH70" i="15" s="1"/>
  <c r="K21" i="15"/>
  <c r="I71" i="16"/>
  <c r="I70" i="16" s="1"/>
  <c r="AC47" i="16"/>
  <c r="N33" i="16"/>
  <c r="M25" i="16"/>
  <c r="O21" i="16"/>
  <c r="AC29" i="16"/>
  <c r="Z71" i="19"/>
  <c r="Z70" i="19" s="1"/>
  <c r="R71" i="19"/>
  <c r="R70" i="19" s="1"/>
  <c r="AB55" i="19"/>
  <c r="M16" i="19"/>
  <c r="M55" i="15"/>
  <c r="F87" i="18"/>
  <c r="Z21" i="18"/>
  <c r="H16" i="18"/>
  <c r="X16" i="17"/>
  <c r="G92" i="19"/>
  <c r="U55" i="14"/>
  <c r="Y51" i="14"/>
  <c r="U71" i="14"/>
  <c r="U70" i="14" s="1"/>
  <c r="U69" i="14" s="1"/>
  <c r="AB47" i="14"/>
  <c r="K16" i="14"/>
  <c r="K111" i="15"/>
  <c r="Z111" i="15"/>
  <c r="I47" i="15"/>
  <c r="I87" i="15"/>
  <c r="K71" i="15"/>
  <c r="K70" i="15" s="1"/>
  <c r="K69" i="15" s="1"/>
  <c r="Z55" i="15"/>
  <c r="AH37" i="15"/>
  <c r="AH33" i="15"/>
  <c r="J111" i="16"/>
  <c r="Q25" i="16"/>
  <c r="AA21" i="16"/>
  <c r="R33" i="17"/>
  <c r="N87" i="18"/>
  <c r="U87" i="18"/>
  <c r="L42" i="19"/>
  <c r="E47" i="14"/>
  <c r="O21" i="14"/>
  <c r="AB55" i="14"/>
  <c r="I97" i="17"/>
  <c r="N71" i="17"/>
  <c r="N70" i="17" s="1"/>
  <c r="U71" i="19"/>
  <c r="U70" i="19" s="1"/>
  <c r="R51" i="19"/>
  <c r="K64" i="13"/>
  <c r="AC64" i="13"/>
  <c r="U64" i="13"/>
  <c r="AB64" i="13"/>
  <c r="M97" i="13"/>
  <c r="T97" i="13"/>
  <c r="R42" i="13"/>
  <c r="L111" i="13"/>
  <c r="U111" i="13"/>
  <c r="Z87" i="13"/>
  <c r="G33" i="18"/>
  <c r="W29" i="18"/>
  <c r="O16" i="18"/>
  <c r="F111" i="17"/>
  <c r="AC111" i="17"/>
  <c r="F104" i="17"/>
  <c r="F102" i="17" s="1"/>
  <c r="AA42" i="17"/>
  <c r="O92" i="19"/>
  <c r="Z87" i="19"/>
  <c r="R64" i="19"/>
  <c r="E64" i="13"/>
  <c r="AC87" i="14"/>
  <c r="AA47" i="14"/>
  <c r="S29" i="14"/>
  <c r="M33" i="14"/>
  <c r="U33" i="14"/>
  <c r="U111" i="15"/>
  <c r="AC104" i="15"/>
  <c r="AC102" i="15" s="1"/>
  <c r="AC97" i="15"/>
  <c r="J97" i="15"/>
  <c r="U42" i="15"/>
  <c r="AA55" i="15"/>
  <c r="U21" i="15"/>
  <c r="Z92" i="16"/>
  <c r="O71" i="16"/>
  <c r="O70" i="16" s="1"/>
  <c r="Z55" i="16"/>
  <c r="I21" i="16"/>
  <c r="Z29" i="16"/>
  <c r="U104" i="18"/>
  <c r="U102" i="18" s="1"/>
  <c r="Q81" i="18"/>
  <c r="R111" i="19"/>
  <c r="F81" i="13"/>
  <c r="X81" i="16"/>
  <c r="S87" i="19"/>
  <c r="K92" i="19"/>
  <c r="M87" i="14"/>
  <c r="N29" i="14"/>
  <c r="Z25" i="14"/>
  <c r="O111" i="15"/>
  <c r="AC81" i="15"/>
  <c r="O47" i="15"/>
  <c r="AC29" i="15"/>
  <c r="I33" i="15"/>
  <c r="W25" i="15"/>
  <c r="AH21" i="15"/>
  <c r="O42" i="15"/>
  <c r="I81" i="16"/>
  <c r="H87" i="16"/>
  <c r="G51" i="16"/>
  <c r="N81" i="19"/>
  <c r="H55" i="19"/>
  <c r="Q16" i="19"/>
  <c r="AA29" i="14"/>
  <c r="K47" i="13"/>
  <c r="L21" i="18"/>
  <c r="U21" i="18"/>
  <c r="Z97" i="14"/>
  <c r="N55" i="14"/>
  <c r="F47" i="14"/>
  <c r="AC51" i="15"/>
  <c r="S87" i="18"/>
  <c r="AB87" i="14"/>
  <c r="Y87" i="14"/>
  <c r="AA51" i="18"/>
  <c r="Z111" i="17"/>
  <c r="M104" i="17"/>
  <c r="M102" i="17" s="1"/>
  <c r="AD104" i="19"/>
  <c r="AD102" i="19" s="1"/>
  <c r="F55" i="14"/>
  <c r="M111" i="15"/>
  <c r="V97" i="15"/>
  <c r="AB81" i="15"/>
  <c r="AC47" i="15"/>
  <c r="U47" i="15"/>
  <c r="G42" i="15"/>
  <c r="U29" i="15"/>
  <c r="AC21" i="15"/>
  <c r="L97" i="18"/>
  <c r="Q104" i="18"/>
  <c r="Q102" i="18" s="1"/>
  <c r="I81" i="18"/>
  <c r="M92" i="18"/>
  <c r="G29" i="15"/>
  <c r="AA64" i="13"/>
  <c r="F97" i="13"/>
  <c r="Y97" i="13"/>
  <c r="AA97" i="13"/>
  <c r="F42" i="13"/>
  <c r="S42" i="13"/>
  <c r="M92" i="13"/>
  <c r="V92" i="13"/>
  <c r="Q37" i="13"/>
  <c r="I37" i="13"/>
  <c r="R37" i="13"/>
  <c r="I16" i="13"/>
  <c r="K87" i="13"/>
  <c r="AB87" i="13"/>
  <c r="Q87" i="13"/>
  <c r="N64" i="19"/>
  <c r="K25" i="14"/>
  <c r="M29" i="14"/>
  <c r="Z47" i="15"/>
  <c r="R92" i="13"/>
  <c r="P87" i="13"/>
  <c r="U87" i="13"/>
  <c r="E92" i="13"/>
  <c r="E87" i="13"/>
  <c r="E37" i="13"/>
  <c r="E16" i="15"/>
  <c r="P47" i="18"/>
  <c r="S47" i="18"/>
  <c r="AB51" i="18"/>
  <c r="L33" i="18"/>
  <c r="T21" i="18"/>
  <c r="R25" i="18"/>
  <c r="Y25" i="18"/>
  <c r="AD21" i="18"/>
  <c r="AB104" i="17"/>
  <c r="AB102" i="17" s="1"/>
  <c r="W92" i="19"/>
  <c r="I87" i="19"/>
  <c r="S92" i="19"/>
  <c r="I37" i="19"/>
  <c r="U16" i="19"/>
  <c r="V97" i="14"/>
  <c r="R64" i="14"/>
  <c r="Z71" i="15"/>
  <c r="Z70" i="15" s="1"/>
  <c r="Z69" i="15" s="1"/>
  <c r="V51" i="15"/>
  <c r="Q47" i="15"/>
  <c r="M33" i="15"/>
  <c r="J111" i="19"/>
  <c r="AH104" i="19"/>
  <c r="AH102" i="19" s="1"/>
  <c r="AH81" i="19"/>
  <c r="M64" i="13"/>
  <c r="AD64" i="13"/>
  <c r="P64" i="13"/>
  <c r="J97" i="13"/>
  <c r="AD97" i="13"/>
  <c r="I42" i="13"/>
  <c r="AA42" i="13"/>
  <c r="X92" i="13"/>
  <c r="P92" i="13"/>
  <c r="G92" i="13"/>
  <c r="K37" i="13"/>
  <c r="AB37" i="13"/>
  <c r="Z37" i="13"/>
  <c r="J87" i="13"/>
  <c r="V87" i="13"/>
  <c r="N87" i="13"/>
  <c r="Y87" i="13"/>
  <c r="I92" i="17"/>
  <c r="V87" i="18"/>
  <c r="P29" i="18"/>
  <c r="N104" i="17"/>
  <c r="N102" i="17" s="1"/>
  <c r="Q87" i="19"/>
  <c r="U25" i="14"/>
  <c r="S55" i="15"/>
  <c r="Z81" i="18"/>
  <c r="AH33" i="18"/>
  <c r="P51" i="18"/>
  <c r="M21" i="18"/>
  <c r="AH25" i="18"/>
  <c r="N81" i="17"/>
  <c r="U87" i="19"/>
  <c r="W97" i="14"/>
  <c r="O97" i="14"/>
  <c r="O55" i="14"/>
  <c r="M47" i="15"/>
  <c r="X87" i="16"/>
  <c r="J55" i="16"/>
  <c r="E55" i="16"/>
  <c r="E51" i="16"/>
  <c r="I71" i="19"/>
  <c r="I70" i="19" s="1"/>
  <c r="O97" i="13"/>
  <c r="P42" i="13"/>
  <c r="G42" i="13"/>
  <c r="N92" i="13"/>
  <c r="F92" i="13"/>
  <c r="S92" i="13"/>
  <c r="AA37" i="13"/>
  <c r="S37" i="13"/>
  <c r="F37" i="13"/>
  <c r="J16" i="13"/>
  <c r="O16" i="13"/>
  <c r="T16" i="13"/>
  <c r="AC16" i="13"/>
  <c r="L87" i="13"/>
  <c r="AD87" i="13"/>
  <c r="Y16" i="19"/>
  <c r="N111" i="17"/>
  <c r="Z55" i="14"/>
  <c r="E97" i="13"/>
  <c r="U64" i="15"/>
  <c r="H51" i="18"/>
  <c r="K21" i="18"/>
  <c r="E42" i="13"/>
  <c r="N42" i="15"/>
  <c r="AB104" i="14"/>
  <c r="AB102" i="14" s="1"/>
  <c r="L64" i="14"/>
  <c r="AH47" i="18"/>
  <c r="N47" i="18"/>
  <c r="Q47" i="18"/>
  <c r="AA55" i="18"/>
  <c r="I25" i="18"/>
  <c r="V111" i="17"/>
  <c r="AC104" i="17"/>
  <c r="AC102" i="17" s="1"/>
  <c r="O81" i="16"/>
  <c r="X42" i="17"/>
  <c r="Z92" i="19"/>
  <c r="R87" i="19"/>
  <c r="Y87" i="19"/>
  <c r="AC104" i="14"/>
  <c r="AC102" i="14" s="1"/>
  <c r="I29" i="14"/>
  <c r="AH55" i="15"/>
  <c r="W51" i="15"/>
  <c r="W29" i="15"/>
  <c r="U111" i="16"/>
  <c r="Z97" i="16"/>
  <c r="E16" i="19"/>
  <c r="K55" i="14"/>
  <c r="G55" i="14"/>
  <c r="J111" i="15"/>
  <c r="G104" i="15"/>
  <c r="G102" i="15" s="1"/>
  <c r="Q55" i="15"/>
  <c r="AH29" i="15"/>
  <c r="AH64" i="16"/>
  <c r="AA64" i="16"/>
  <c r="F55" i="16"/>
  <c r="R51" i="16"/>
  <c r="AA25" i="16"/>
  <c r="Y21" i="16"/>
  <c r="G16" i="17"/>
  <c r="Y111" i="18"/>
  <c r="M104" i="18"/>
  <c r="M102" i="18" s="1"/>
  <c r="V81" i="18"/>
  <c r="T37" i="18"/>
  <c r="K71" i="19"/>
  <c r="K70" i="19" s="1"/>
  <c r="J42" i="19"/>
  <c r="AC81" i="19"/>
  <c r="S21" i="15"/>
  <c r="I33" i="19"/>
  <c r="R64" i="13"/>
  <c r="J64" i="13"/>
  <c r="T64" i="13"/>
  <c r="Q55" i="13"/>
  <c r="X51" i="13"/>
  <c r="G47" i="13"/>
  <c r="T47" i="13"/>
  <c r="S81" i="13"/>
  <c r="Z97" i="13"/>
  <c r="G97" i="13"/>
  <c r="L97" i="13"/>
  <c r="H42" i="13"/>
  <c r="AD42" i="13"/>
  <c r="V42" i="13"/>
  <c r="AC92" i="13"/>
  <c r="U92" i="13"/>
  <c r="K92" i="13"/>
  <c r="P37" i="13"/>
  <c r="H37" i="13"/>
  <c r="Y37" i="13"/>
  <c r="AD37" i="13"/>
  <c r="G16" i="13"/>
  <c r="L16" i="13"/>
  <c r="U16" i="13"/>
  <c r="O87" i="13"/>
  <c r="AA87" i="13"/>
  <c r="S87" i="13"/>
  <c r="AC87" i="13"/>
  <c r="AE71" i="13"/>
  <c r="AE70" i="13" s="1"/>
  <c r="AE69" i="13" s="1"/>
  <c r="N25" i="14"/>
  <c r="G29" i="14"/>
  <c r="R111" i="15"/>
  <c r="U104" i="15"/>
  <c r="U102" i="15" s="1"/>
  <c r="K97" i="15"/>
  <c r="S71" i="15"/>
  <c r="S70" i="15" s="1"/>
  <c r="S69" i="15" s="1"/>
  <c r="Q81" i="15"/>
  <c r="V55" i="15"/>
  <c r="G47" i="15"/>
  <c r="K47" i="15"/>
  <c r="AH42" i="15"/>
  <c r="Z87" i="16"/>
  <c r="S37" i="16"/>
  <c r="AA33" i="16"/>
  <c r="V25" i="16"/>
  <c r="X81" i="17"/>
  <c r="U42" i="19"/>
  <c r="F81" i="19"/>
  <c r="G71" i="19"/>
  <c r="G70" i="19" s="1"/>
  <c r="F64" i="13"/>
  <c r="W64" i="13"/>
  <c r="O64" i="13"/>
  <c r="X64" i="13"/>
  <c r="I97" i="13"/>
  <c r="K97" i="13"/>
  <c r="P97" i="13"/>
  <c r="M42" i="13"/>
  <c r="J42" i="13"/>
  <c r="AB42" i="13"/>
  <c r="I92" i="13"/>
  <c r="Z92" i="13"/>
  <c r="O92" i="13"/>
  <c r="U37" i="13"/>
  <c r="M37" i="13"/>
  <c r="F16" i="13"/>
  <c r="K16" i="13"/>
  <c r="P16" i="13"/>
  <c r="Y16" i="13"/>
  <c r="T87" i="13"/>
  <c r="G87" i="13"/>
  <c r="X87" i="13"/>
  <c r="M25" i="14"/>
  <c r="G111" i="15"/>
  <c r="S47" i="15"/>
  <c r="U55" i="15"/>
  <c r="O51" i="15"/>
  <c r="Q71" i="15"/>
  <c r="Q70" i="15" s="1"/>
  <c r="I37" i="15"/>
  <c r="M97" i="16"/>
  <c r="Y71" i="16"/>
  <c r="Y70" i="16" s="1"/>
  <c r="Z81" i="16"/>
  <c r="W71" i="16"/>
  <c r="W70" i="16" s="1"/>
  <c r="G55" i="16"/>
  <c r="Y42" i="16"/>
  <c r="R81" i="16"/>
  <c r="AB81" i="17"/>
  <c r="R92" i="18"/>
  <c r="R81" i="18"/>
  <c r="T33" i="18"/>
  <c r="U81" i="18"/>
  <c r="AA71" i="19"/>
  <c r="AA70" i="19" s="1"/>
  <c r="Q81" i="19"/>
  <c r="W71" i="15"/>
  <c r="W70" i="15" s="1"/>
  <c r="AB71" i="17"/>
  <c r="AB70" i="17" s="1"/>
  <c r="U33" i="19"/>
  <c r="Q64" i="13"/>
  <c r="I64" i="13"/>
  <c r="Z64" i="13"/>
  <c r="S55" i="13"/>
  <c r="K51" i="13"/>
  <c r="F47" i="13"/>
  <c r="N97" i="13"/>
  <c r="Q97" i="13"/>
  <c r="S97" i="13"/>
  <c r="X97" i="13"/>
  <c r="X42" i="13"/>
  <c r="U42" i="13"/>
  <c r="K42" i="13"/>
  <c r="T92" i="13"/>
  <c r="L92" i="13"/>
  <c r="W92" i="13"/>
  <c r="G37" i="13"/>
  <c r="X37" i="13"/>
  <c r="J37" i="13"/>
  <c r="N16" i="13"/>
  <c r="S16" i="13"/>
  <c r="X16" i="13"/>
  <c r="R87" i="13"/>
  <c r="I87" i="13"/>
  <c r="Q111" i="15"/>
  <c r="R97" i="15"/>
  <c r="N47" i="15"/>
  <c r="O81" i="15"/>
  <c r="J71" i="15"/>
  <c r="J70" i="15" s="1"/>
  <c r="J69" i="15" s="1"/>
  <c r="V71" i="15"/>
  <c r="V70" i="15" s="1"/>
  <c r="W47" i="15"/>
  <c r="Q37" i="15"/>
  <c r="Y33" i="15"/>
  <c r="N51" i="15"/>
  <c r="F64" i="16"/>
  <c r="AH55" i="16"/>
  <c r="AA55" i="16"/>
  <c r="M47" i="16"/>
  <c r="R71" i="16"/>
  <c r="R70" i="16" s="1"/>
  <c r="R42" i="16"/>
  <c r="Q21" i="16"/>
  <c r="J81" i="16"/>
  <c r="AA47" i="16"/>
  <c r="R21" i="17"/>
  <c r="L21" i="17"/>
  <c r="AA37" i="17"/>
  <c r="I33" i="18"/>
  <c r="F92" i="18"/>
  <c r="N81" i="18"/>
  <c r="AA33" i="18"/>
  <c r="J104" i="19"/>
  <c r="J102" i="19" s="1"/>
  <c r="O97" i="19"/>
  <c r="E37" i="19"/>
  <c r="W81" i="19"/>
  <c r="Z42" i="19"/>
  <c r="W104" i="15"/>
  <c r="W102" i="15" s="1"/>
  <c r="L71" i="17"/>
  <c r="L70" i="17" s="1"/>
  <c r="U21" i="19"/>
  <c r="V64" i="13"/>
  <c r="N64" i="13"/>
  <c r="AB51" i="13"/>
  <c r="O51" i="13"/>
  <c r="Y47" i="13"/>
  <c r="AC47" i="13"/>
  <c r="O81" i="13"/>
  <c r="AB81" i="13"/>
  <c r="R97" i="13"/>
  <c r="U97" i="13"/>
  <c r="W97" i="13"/>
  <c r="AB97" i="13"/>
  <c r="AC42" i="13"/>
  <c r="Z42" i="13"/>
  <c r="O42" i="13"/>
  <c r="H92" i="13"/>
  <c r="Y92" i="13"/>
  <c r="Q92" i="13"/>
  <c r="AA92" i="13"/>
  <c r="L37" i="13"/>
  <c r="AC37" i="13"/>
  <c r="N37" i="13"/>
  <c r="R16" i="13"/>
  <c r="W16" i="13"/>
  <c r="AB16" i="13"/>
  <c r="F87" i="13"/>
  <c r="W87" i="13"/>
  <c r="M87" i="13"/>
  <c r="P111" i="13"/>
  <c r="Y111" i="13"/>
  <c r="T55" i="13"/>
  <c r="AC55" i="13"/>
  <c r="I51" i="13"/>
  <c r="R51" i="13"/>
  <c r="O47" i="13"/>
  <c r="AA47" i="13"/>
  <c r="G55" i="13"/>
  <c r="F51" i="13"/>
  <c r="U47" i="13"/>
  <c r="M55" i="13"/>
  <c r="W55" i="13"/>
  <c r="T111" i="13"/>
  <c r="AC111" i="13"/>
  <c r="T81" i="13"/>
  <c r="N111" i="13"/>
  <c r="S111" i="13"/>
  <c r="X111" i="13"/>
  <c r="M81" i="13"/>
  <c r="Z51" i="13"/>
  <c r="AA81" i="13"/>
  <c r="T51" i="13"/>
  <c r="L81" i="13"/>
  <c r="AD111" i="13"/>
  <c r="H111" i="13"/>
  <c r="Q111" i="13"/>
  <c r="W81" i="13"/>
  <c r="G81" i="13"/>
  <c r="Q81" i="13"/>
  <c r="H55" i="18"/>
  <c r="F37" i="14"/>
  <c r="AA37" i="14"/>
  <c r="K51" i="16"/>
  <c r="AB51" i="16"/>
  <c r="AH16" i="16"/>
  <c r="J16" i="16"/>
  <c r="R104" i="18"/>
  <c r="R102" i="18" s="1"/>
  <c r="F55" i="13"/>
  <c r="AB55" i="13"/>
  <c r="X55" i="13"/>
  <c r="O55" i="13"/>
  <c r="Y51" i="13"/>
  <c r="U51" i="13"/>
  <c r="Q51" i="13"/>
  <c r="M51" i="13"/>
  <c r="G51" i="13"/>
  <c r="W51" i="13"/>
  <c r="N47" i="13"/>
  <c r="J47" i="13"/>
  <c r="V47" i="13"/>
  <c r="R47" i="13"/>
  <c r="L47" i="13"/>
  <c r="AB47" i="13"/>
  <c r="AD81" i="13"/>
  <c r="V81" i="13"/>
  <c r="R81" i="13"/>
  <c r="J111" i="13"/>
  <c r="Z111" i="13"/>
  <c r="O111" i="13"/>
  <c r="X51" i="18"/>
  <c r="Z64" i="14"/>
  <c r="K55" i="15"/>
  <c r="N55" i="16"/>
  <c r="R64" i="16"/>
  <c r="AB55" i="16"/>
  <c r="W33" i="16"/>
  <c r="W21" i="17"/>
  <c r="AH81" i="18"/>
  <c r="P33" i="18"/>
  <c r="N51" i="13"/>
  <c r="J51" i="13"/>
  <c r="K81" i="13"/>
  <c r="U81" i="13"/>
  <c r="X55" i="18"/>
  <c r="I81" i="15"/>
  <c r="Y71" i="15"/>
  <c r="Y70" i="15" s="1"/>
  <c r="W42" i="15"/>
  <c r="N51" i="16"/>
  <c r="M64" i="16"/>
  <c r="W55" i="16"/>
  <c r="O51" i="16"/>
  <c r="K71" i="16"/>
  <c r="K70" i="16" s="1"/>
  <c r="Y37" i="16"/>
  <c r="Z51" i="16"/>
  <c r="Z37" i="16"/>
  <c r="AC33" i="16"/>
  <c r="R25" i="16"/>
  <c r="U21" i="16"/>
  <c r="S16" i="16"/>
  <c r="AA37" i="16"/>
  <c r="N21" i="16"/>
  <c r="Y81" i="18"/>
  <c r="AB81" i="18"/>
  <c r="R97" i="19"/>
  <c r="AB37" i="19"/>
  <c r="G29" i="17"/>
  <c r="AB33" i="19"/>
  <c r="K55" i="13"/>
  <c r="AA55" i="13"/>
  <c r="P51" i="13"/>
  <c r="L51" i="13"/>
  <c r="H51" i="13"/>
  <c r="AC51" i="13"/>
  <c r="S51" i="13"/>
  <c r="I47" i="13"/>
  <c r="AD47" i="13"/>
  <c r="Z47" i="13"/>
  <c r="Q47" i="13"/>
  <c r="M47" i="13"/>
  <c r="H47" i="13"/>
  <c r="X47" i="13"/>
  <c r="Z81" i="13"/>
  <c r="X81" i="13"/>
  <c r="P81" i="13"/>
  <c r="I81" i="13"/>
  <c r="Y81" i="13"/>
  <c r="K51" i="19"/>
  <c r="J51" i="16"/>
  <c r="U111" i="14"/>
  <c r="E25" i="15"/>
  <c r="J64" i="16"/>
  <c r="V64" i="16"/>
  <c r="AA51" i="16"/>
  <c r="AH37" i="16"/>
  <c r="W25" i="16"/>
  <c r="Z21" i="16"/>
  <c r="E21" i="16"/>
  <c r="U97" i="16"/>
  <c r="K16" i="16"/>
  <c r="N16" i="16"/>
  <c r="N51" i="19"/>
  <c r="AD51" i="14"/>
  <c r="I51" i="14"/>
  <c r="Y25" i="14"/>
  <c r="R92" i="16"/>
  <c r="F29" i="14"/>
  <c r="U97" i="14"/>
  <c r="AC64" i="14"/>
  <c r="AD71" i="14"/>
  <c r="AD70" i="14" s="1"/>
  <c r="N51" i="14"/>
  <c r="Z51" i="14"/>
  <c r="J51" i="14"/>
  <c r="Y37" i="15"/>
  <c r="K64" i="16"/>
  <c r="O55" i="16"/>
  <c r="AD97" i="14"/>
  <c r="X97" i="18"/>
  <c r="N97" i="19"/>
  <c r="I81" i="19"/>
  <c r="N55" i="19"/>
  <c r="R104" i="19"/>
  <c r="R102" i="19" s="1"/>
  <c r="F97" i="19"/>
  <c r="AC97" i="19"/>
  <c r="AB87" i="19"/>
  <c r="G97" i="19"/>
  <c r="G55" i="19"/>
  <c r="U70" i="18"/>
  <c r="AB47" i="18"/>
  <c r="L47" i="18"/>
  <c r="AA47" i="18"/>
  <c r="R47" i="18"/>
  <c r="U47" i="18"/>
  <c r="N25" i="18"/>
  <c r="S25" i="18"/>
  <c r="G21" i="18"/>
  <c r="AB21" i="18"/>
  <c r="Q21" i="18"/>
  <c r="AB37" i="18"/>
  <c r="W25" i="18"/>
  <c r="M25" i="18"/>
  <c r="AC25" i="18"/>
  <c r="P55" i="18"/>
  <c r="F71" i="17"/>
  <c r="F70" i="17" s="1"/>
  <c r="G21" i="17"/>
  <c r="Y81" i="17"/>
  <c r="J81" i="17"/>
  <c r="G81" i="17"/>
  <c r="W81" i="17"/>
  <c r="N87" i="17"/>
  <c r="R111" i="17"/>
  <c r="P111" i="17"/>
  <c r="K111" i="17"/>
  <c r="AA111" i="17"/>
  <c r="S42" i="17"/>
  <c r="W42" i="17"/>
  <c r="G33" i="17"/>
  <c r="AB21" i="17"/>
  <c r="S71" i="17"/>
  <c r="S70" i="17" s="1"/>
  <c r="P64" i="17"/>
  <c r="T92" i="17"/>
  <c r="AD104" i="17"/>
  <c r="AD102" i="17" s="1"/>
  <c r="AD33" i="17"/>
  <c r="AD29" i="17"/>
  <c r="Z81" i="17"/>
  <c r="S81" i="17"/>
  <c r="AH42" i="17"/>
  <c r="AB47" i="16"/>
  <c r="V71" i="16"/>
  <c r="V70" i="16" s="1"/>
  <c r="E64" i="16"/>
  <c r="AB92" i="16"/>
  <c r="V81" i="16"/>
  <c r="E111" i="16"/>
  <c r="M87" i="16"/>
  <c r="E87" i="16"/>
  <c r="E97" i="16"/>
  <c r="N71" i="16"/>
  <c r="N70" i="16" s="1"/>
  <c r="G64" i="16"/>
  <c r="K55" i="16"/>
  <c r="Z64" i="16"/>
  <c r="Q37" i="16"/>
  <c r="J33" i="16"/>
  <c r="AH33" i="16"/>
  <c r="M33" i="16"/>
  <c r="AB33" i="16"/>
  <c r="R29" i="16"/>
  <c r="S21" i="16"/>
  <c r="H97" i="16"/>
  <c r="G81" i="16"/>
  <c r="S55" i="16"/>
  <c r="AC64" i="16"/>
  <c r="R55" i="16"/>
  <c r="Q55" i="16"/>
  <c r="AH51" i="16"/>
  <c r="F51" i="16"/>
  <c r="J37" i="16"/>
  <c r="M55" i="16"/>
  <c r="U29" i="16"/>
  <c r="AB87" i="16"/>
  <c r="AB71" i="16"/>
  <c r="AB70" i="16" s="1"/>
  <c r="Q64" i="16"/>
  <c r="Q51" i="16"/>
  <c r="G47" i="16"/>
  <c r="U71" i="16"/>
  <c r="U70" i="16" s="1"/>
  <c r="Z42" i="16"/>
  <c r="AC55" i="16"/>
  <c r="AC51" i="16"/>
  <c r="I42" i="16"/>
  <c r="G42" i="16"/>
  <c r="AC42" i="16"/>
  <c r="E37" i="16"/>
  <c r="F33" i="16"/>
  <c r="O16" i="16"/>
  <c r="F37" i="16"/>
  <c r="T71" i="16"/>
  <c r="T70" i="16" s="1"/>
  <c r="AA81" i="16"/>
  <c r="AD47" i="16"/>
  <c r="AA92" i="15"/>
  <c r="S16" i="15"/>
  <c r="AD47" i="15"/>
  <c r="AC33" i="15"/>
  <c r="N71" i="15"/>
  <c r="N70" i="15" s="1"/>
  <c r="O21" i="15"/>
  <c r="W97" i="15"/>
  <c r="K92" i="15"/>
  <c r="F104" i="15"/>
  <c r="F102" i="15" s="1"/>
  <c r="AA104" i="15"/>
  <c r="AA102" i="15" s="1"/>
  <c r="AA16" i="15"/>
  <c r="O104" i="15"/>
  <c r="O102" i="15" s="1"/>
  <c r="AB104" i="15"/>
  <c r="AB102" i="15" s="1"/>
  <c r="AH81" i="15"/>
  <c r="AD37" i="15"/>
  <c r="V104" i="15"/>
  <c r="V102" i="15" s="1"/>
  <c r="N81" i="15"/>
  <c r="S25" i="15"/>
  <c r="AD21" i="15"/>
  <c r="O25" i="15"/>
  <c r="W92" i="15"/>
  <c r="Z104" i="15"/>
  <c r="Z102" i="15" s="1"/>
  <c r="S97" i="15"/>
  <c r="AD104" i="15"/>
  <c r="Z97" i="15"/>
  <c r="Y81" i="15"/>
  <c r="E51" i="14"/>
  <c r="AB51" i="14"/>
  <c r="E55" i="14"/>
  <c r="Q104" i="14"/>
  <c r="Q102" i="14" s="1"/>
  <c r="X64" i="14"/>
  <c r="AA87" i="14"/>
  <c r="W55" i="14"/>
  <c r="G16" i="14"/>
  <c r="K29" i="14"/>
  <c r="U29" i="14"/>
  <c r="AC29" i="14"/>
  <c r="Q25" i="14"/>
  <c r="W87" i="14"/>
  <c r="Q97" i="14"/>
  <c r="AB64" i="14"/>
  <c r="R55" i="14"/>
  <c r="G33" i="14"/>
  <c r="AC33" i="14"/>
  <c r="G25" i="14"/>
  <c r="S25" i="14"/>
  <c r="AA21" i="14"/>
  <c r="Y104" i="14"/>
  <c r="Y102" i="14" s="1"/>
  <c r="U87" i="14"/>
  <c r="I104" i="14"/>
  <c r="I102" i="14" s="1"/>
  <c r="AC97" i="14"/>
  <c r="J87" i="14"/>
  <c r="Q64" i="14"/>
  <c r="F64" i="14"/>
  <c r="AA16" i="14"/>
  <c r="O37" i="14"/>
  <c r="F33" i="14"/>
  <c r="O29" i="14"/>
  <c r="W29" i="14"/>
  <c r="I25" i="14"/>
  <c r="U51" i="14"/>
  <c r="U47" i="14"/>
  <c r="M21" i="14"/>
  <c r="Y71" i="14"/>
  <c r="Y70" i="14" s="1"/>
  <c r="Y55" i="13"/>
  <c r="I55" i="13"/>
  <c r="V55" i="13"/>
  <c r="R55" i="13"/>
  <c r="F111" i="13"/>
  <c r="V111" i="13"/>
  <c r="K111" i="13"/>
  <c r="AA111" i="13"/>
  <c r="N55" i="13"/>
  <c r="J55" i="13"/>
  <c r="Y25" i="19"/>
  <c r="K47" i="19"/>
  <c r="M33" i="19"/>
  <c r="X47" i="19"/>
  <c r="AB42" i="19"/>
  <c r="E21" i="19"/>
  <c r="S47" i="19"/>
  <c r="F51" i="19"/>
  <c r="I16" i="19"/>
  <c r="S111" i="19"/>
  <c r="E51" i="13"/>
  <c r="P55" i="13"/>
  <c r="L55" i="13"/>
  <c r="H55" i="13"/>
  <c r="U55" i="13"/>
  <c r="R111" i="13"/>
  <c r="G111" i="13"/>
  <c r="W111" i="13"/>
  <c r="AD55" i="13"/>
  <c r="Z55" i="13"/>
  <c r="U71" i="13"/>
  <c r="U70" i="13" s="1"/>
  <c r="K71" i="13"/>
  <c r="K70" i="13" s="1"/>
  <c r="K69" i="13" s="1"/>
  <c r="G71" i="13"/>
  <c r="G70" i="13" s="1"/>
  <c r="AC71" i="13"/>
  <c r="AC70" i="13" s="1"/>
  <c r="AC69" i="13" s="1"/>
  <c r="Y71" i="13"/>
  <c r="Y70" i="13" s="1"/>
  <c r="Y69" i="13" s="1"/>
  <c r="P71" i="13"/>
  <c r="P70" i="13" s="1"/>
  <c r="P69" i="13" s="1"/>
  <c r="I104" i="13"/>
  <c r="I102" i="13" s="1"/>
  <c r="AD104" i="13"/>
  <c r="AD102" i="13" s="1"/>
  <c r="Z104" i="13"/>
  <c r="Z102" i="13" s="1"/>
  <c r="Q104" i="13"/>
  <c r="Q102" i="13" s="1"/>
  <c r="M104" i="13"/>
  <c r="M102" i="13" s="1"/>
  <c r="H104" i="13"/>
  <c r="H102" i="13" s="1"/>
  <c r="X104" i="13"/>
  <c r="X102" i="13" s="1"/>
  <c r="R33" i="13"/>
  <c r="N33" i="13"/>
  <c r="J33" i="13"/>
  <c r="F33" i="13"/>
  <c r="AB33" i="13"/>
  <c r="S33" i="13"/>
  <c r="I29" i="13"/>
  <c r="AA29" i="13"/>
  <c r="W29" i="13"/>
  <c r="S29" i="13"/>
  <c r="J29" i="13"/>
  <c r="Z29" i="13"/>
  <c r="S25" i="13"/>
  <c r="O25" i="13"/>
  <c r="K25" i="13"/>
  <c r="G25" i="13"/>
  <c r="AB25" i="13"/>
  <c r="R25" i="13"/>
  <c r="H21" i="13"/>
  <c r="X21" i="13"/>
  <c r="Q21" i="13"/>
  <c r="F21" i="13"/>
  <c r="V21" i="13"/>
  <c r="K21" i="13"/>
  <c r="AA21" i="13"/>
  <c r="Z71" i="13"/>
  <c r="Z70" i="13" s="1"/>
  <c r="Q71" i="13"/>
  <c r="Q70" i="13" s="1"/>
  <c r="M71" i="13"/>
  <c r="M70" i="13" s="1"/>
  <c r="M69" i="13" s="1"/>
  <c r="I71" i="13"/>
  <c r="I70" i="13" s="1"/>
  <c r="I69" i="13" s="1"/>
  <c r="AD71" i="13"/>
  <c r="AD70" i="13" s="1"/>
  <c r="AD69" i="13" s="1"/>
  <c r="T71" i="13"/>
  <c r="T70" i="13" s="1"/>
  <c r="T69" i="13" s="1"/>
  <c r="N104" i="13"/>
  <c r="N102" i="13" s="1"/>
  <c r="J104" i="13"/>
  <c r="J102" i="13" s="1"/>
  <c r="V104" i="13"/>
  <c r="V102" i="13" s="1"/>
  <c r="R104" i="13"/>
  <c r="R102" i="13" s="1"/>
  <c r="L104" i="13"/>
  <c r="L102" i="13" s="1"/>
  <c r="AB104" i="13"/>
  <c r="AB102" i="13" s="1"/>
  <c r="X33" i="13"/>
  <c r="T33" i="13"/>
  <c r="P33" i="13"/>
  <c r="L33" i="13"/>
  <c r="G33" i="13"/>
  <c r="W33" i="13"/>
  <c r="O29" i="13"/>
  <c r="K29" i="13"/>
  <c r="G29" i="13"/>
  <c r="AB29" i="13"/>
  <c r="X29" i="13"/>
  <c r="N29" i="13"/>
  <c r="AD29" i="13"/>
  <c r="X25" i="13"/>
  <c r="T25" i="13"/>
  <c r="P25" i="13"/>
  <c r="L25" i="13"/>
  <c r="F25" i="13"/>
  <c r="V25" i="13"/>
  <c r="L21" i="13"/>
  <c r="AB21" i="13"/>
  <c r="U21" i="13"/>
  <c r="J21" i="13"/>
  <c r="Z21" i="13"/>
  <c r="O21" i="13"/>
  <c r="J71" i="13"/>
  <c r="J70" i="13" s="1"/>
  <c r="J69" i="13" s="1"/>
  <c r="V71" i="13"/>
  <c r="V70" i="13" s="1"/>
  <c r="V69" i="13" s="1"/>
  <c r="R71" i="13"/>
  <c r="R70" i="13" s="1"/>
  <c r="R69" i="13" s="1"/>
  <c r="N71" i="13"/>
  <c r="N70" i="13" s="1"/>
  <c r="N69" i="13" s="1"/>
  <c r="H71" i="13"/>
  <c r="H70" i="13" s="1"/>
  <c r="X71" i="13"/>
  <c r="X70" i="13" s="1"/>
  <c r="S104" i="13"/>
  <c r="S102" i="13" s="1"/>
  <c r="O104" i="13"/>
  <c r="O102" i="13" s="1"/>
  <c r="F104" i="13"/>
  <c r="F102" i="13" s="1"/>
  <c r="AA104" i="13"/>
  <c r="AA102" i="13" s="1"/>
  <c r="W104" i="13"/>
  <c r="W102" i="13" s="1"/>
  <c r="P104" i="13"/>
  <c r="P102" i="13" s="1"/>
  <c r="H33" i="13"/>
  <c r="AC33" i="13"/>
  <c r="Y33" i="13"/>
  <c r="U33" i="13"/>
  <c r="Q33" i="13"/>
  <c r="K33" i="13"/>
  <c r="AA33" i="13"/>
  <c r="T29" i="13"/>
  <c r="P29" i="13"/>
  <c r="L29" i="13"/>
  <c r="H29" i="13"/>
  <c r="AC29" i="13"/>
  <c r="R29" i="13"/>
  <c r="H25" i="13"/>
  <c r="AC25" i="13"/>
  <c r="Y25" i="13"/>
  <c r="U25" i="13"/>
  <c r="Q25" i="13"/>
  <c r="J25" i="13"/>
  <c r="Z25" i="13"/>
  <c r="P21" i="13"/>
  <c r="I21" i="13"/>
  <c r="Y21" i="13"/>
  <c r="N21" i="13"/>
  <c r="AD21" i="13"/>
  <c r="S21" i="13"/>
  <c r="O71" i="13"/>
  <c r="O70" i="13" s="1"/>
  <c r="F71" i="13"/>
  <c r="F70" i="13" s="1"/>
  <c r="AA71" i="13"/>
  <c r="AA70" i="13" s="1"/>
  <c r="AA69" i="13" s="1"/>
  <c r="W71" i="13"/>
  <c r="W70" i="13" s="1"/>
  <c r="W69" i="13" s="1"/>
  <c r="S71" i="13"/>
  <c r="S70" i="13" s="1"/>
  <c r="S69" i="13" s="1"/>
  <c r="L71" i="13"/>
  <c r="L70" i="13" s="1"/>
  <c r="L69" i="13" s="1"/>
  <c r="AB71" i="13"/>
  <c r="AB70" i="13" s="1"/>
  <c r="Y104" i="13"/>
  <c r="Y102" i="13" s="1"/>
  <c r="U104" i="13"/>
  <c r="U102" i="13" s="1"/>
  <c r="K104" i="13"/>
  <c r="K102" i="13" s="1"/>
  <c r="G104" i="13"/>
  <c r="G102" i="13" s="1"/>
  <c r="AC104" i="13"/>
  <c r="AC102" i="13" s="1"/>
  <c r="T104" i="13"/>
  <c r="T102" i="13" s="1"/>
  <c r="M33" i="13"/>
  <c r="I33" i="13"/>
  <c r="AD33" i="13"/>
  <c r="Z33" i="13"/>
  <c r="V33" i="13"/>
  <c r="O33" i="13"/>
  <c r="Y29" i="13"/>
  <c r="U29" i="13"/>
  <c r="Q29" i="13"/>
  <c r="M29" i="13"/>
  <c r="F29" i="13"/>
  <c r="V29" i="13"/>
  <c r="M25" i="13"/>
  <c r="I25" i="13"/>
  <c r="AA25" i="13"/>
  <c r="W25" i="13"/>
  <c r="N25" i="13"/>
  <c r="AD25" i="13"/>
  <c r="T21" i="13"/>
  <c r="M21" i="13"/>
  <c r="AC21" i="13"/>
  <c r="R21" i="13"/>
  <c r="G21" i="13"/>
  <c r="W21" i="13"/>
  <c r="G25" i="18"/>
  <c r="AB25" i="18"/>
  <c r="Q25" i="18"/>
  <c r="M111" i="14"/>
  <c r="M42" i="15"/>
  <c r="U33" i="15"/>
  <c r="M29" i="15"/>
  <c r="Y25" i="15"/>
  <c r="Q16" i="15"/>
  <c r="AH71" i="16"/>
  <c r="W51" i="16"/>
  <c r="W37" i="16"/>
  <c r="AC25" i="16"/>
  <c r="G25" i="16"/>
  <c r="AH21" i="16"/>
  <c r="J21" i="16"/>
  <c r="Z16" i="16"/>
  <c r="M97" i="18"/>
  <c r="W81" i="18"/>
  <c r="J111" i="17"/>
  <c r="G111" i="17"/>
  <c r="W111" i="17"/>
  <c r="V92" i="14"/>
  <c r="M64" i="14"/>
  <c r="M51" i="14"/>
  <c r="AB55" i="15"/>
  <c r="R42" i="15"/>
  <c r="R97" i="16"/>
  <c r="V55" i="16"/>
  <c r="G37" i="16"/>
  <c r="AC37" i="16"/>
  <c r="G29" i="16"/>
  <c r="N37" i="16"/>
  <c r="P37" i="17"/>
  <c r="F111" i="18"/>
  <c r="S64" i="19"/>
  <c r="W64" i="19"/>
  <c r="P42" i="19"/>
  <c r="H47" i="18"/>
  <c r="W47" i="18"/>
  <c r="F47" i="18"/>
  <c r="V47" i="18"/>
  <c r="I47" i="18"/>
  <c r="Y47" i="18"/>
  <c r="E55" i="13"/>
  <c r="Q104" i="15"/>
  <c r="Q102" i="15" s="1"/>
  <c r="O97" i="15"/>
  <c r="AH87" i="15"/>
  <c r="AC42" i="15"/>
  <c r="V51" i="16"/>
  <c r="R37" i="16"/>
  <c r="F25" i="16"/>
  <c r="J81" i="18"/>
  <c r="V97" i="19"/>
  <c r="V55" i="19"/>
  <c r="AA71" i="17"/>
  <c r="AA70" i="17" s="1"/>
  <c r="Q111" i="19"/>
  <c r="G104" i="14"/>
  <c r="G102" i="14" s="1"/>
  <c r="V104" i="18"/>
  <c r="V102" i="18" s="1"/>
  <c r="K64" i="19"/>
  <c r="Z33" i="16"/>
  <c r="N111" i="19"/>
  <c r="K97" i="19"/>
  <c r="K97" i="14"/>
  <c r="N71" i="14"/>
  <c r="N70" i="14" s="1"/>
  <c r="O64" i="16"/>
  <c r="M81" i="18"/>
  <c r="Z97" i="19"/>
  <c r="Q21" i="19"/>
  <c r="X81" i="14"/>
  <c r="H81" i="14"/>
  <c r="R42" i="14"/>
  <c r="J37" i="14"/>
  <c r="V37" i="14"/>
  <c r="S111" i="15"/>
  <c r="R47" i="15"/>
  <c r="N111" i="18"/>
  <c r="U111" i="18"/>
  <c r="V111" i="19"/>
  <c r="V33" i="14"/>
  <c r="L104" i="17"/>
  <c r="L102" i="17" s="1"/>
  <c r="I104" i="17"/>
  <c r="I102" i="17" s="1"/>
  <c r="F87" i="14"/>
  <c r="AA33" i="14"/>
  <c r="H111" i="16"/>
  <c r="AA16" i="16"/>
  <c r="Y92" i="17"/>
  <c r="R92" i="17"/>
  <c r="P92" i="17"/>
  <c r="L92" i="17"/>
  <c r="G92" i="17"/>
  <c r="W92" i="17"/>
  <c r="R92" i="15"/>
  <c r="W111" i="14"/>
  <c r="G42" i="14"/>
  <c r="J42" i="14"/>
  <c r="W37" i="15"/>
  <c r="Y21" i="15"/>
  <c r="W64" i="16"/>
  <c r="Z104" i="18"/>
  <c r="Z102" i="18" s="1"/>
  <c r="G81" i="18"/>
  <c r="AA111" i="19"/>
  <c r="I97" i="14"/>
  <c r="T71" i="14"/>
  <c r="T70" i="14" s="1"/>
  <c r="K16" i="17"/>
  <c r="U37" i="14"/>
  <c r="K37" i="14"/>
  <c r="AB37" i="14"/>
  <c r="Q16" i="16"/>
  <c r="Y16" i="16"/>
  <c r="R71" i="17"/>
  <c r="R70" i="17" s="1"/>
  <c r="F104" i="18"/>
  <c r="F102" i="18" s="1"/>
  <c r="AC81" i="18"/>
  <c r="P111" i="15"/>
  <c r="X71" i="15"/>
  <c r="X70" i="15" s="1"/>
  <c r="X69" i="15" s="1"/>
  <c r="H71" i="15"/>
  <c r="H70" i="15" s="1"/>
  <c r="L55" i="14"/>
  <c r="M111" i="19"/>
  <c r="G111" i="14"/>
  <c r="AC111" i="14"/>
  <c r="J97" i="14"/>
  <c r="N92" i="14"/>
  <c r="AA92" i="14"/>
  <c r="I55" i="14"/>
  <c r="V64" i="14"/>
  <c r="S51" i="14"/>
  <c r="Q81" i="14"/>
  <c r="F81" i="14"/>
  <c r="AC42" i="14"/>
  <c r="U42" i="14"/>
  <c r="Z37" i="14"/>
  <c r="Q37" i="14"/>
  <c r="V25" i="14"/>
  <c r="Y111" i="15"/>
  <c r="R104" i="15"/>
  <c r="R102" i="15" s="1"/>
  <c r="G97" i="15"/>
  <c r="Z42" i="15"/>
  <c r="P111" i="16"/>
  <c r="X97" i="16"/>
  <c r="X111" i="16"/>
  <c r="R87" i="16"/>
  <c r="W47" i="16"/>
  <c r="M37" i="16"/>
  <c r="AB37" i="16"/>
  <c r="G33" i="16"/>
  <c r="W16" i="16"/>
  <c r="V16" i="16"/>
  <c r="W37" i="17"/>
  <c r="V111" i="18"/>
  <c r="J104" i="18"/>
  <c r="J102" i="18" s="1"/>
  <c r="AC111" i="18"/>
  <c r="I104" i="18"/>
  <c r="I102" i="18" s="1"/>
  <c r="P71" i="17"/>
  <c r="P70" i="17" s="1"/>
  <c r="E111" i="13"/>
  <c r="E47" i="13"/>
  <c r="L25" i="19"/>
  <c r="X21" i="19"/>
  <c r="H21" i="19"/>
  <c r="W25" i="19"/>
  <c r="G25" i="19"/>
  <c r="AA21" i="19"/>
  <c r="K21" i="19"/>
  <c r="V104" i="19"/>
  <c r="V102" i="19" s="1"/>
  <c r="X64" i="19"/>
  <c r="Y21" i="19"/>
  <c r="X81" i="19"/>
  <c r="H81" i="19"/>
  <c r="T71" i="19"/>
  <c r="T70" i="19" s="1"/>
  <c r="F92" i="19"/>
  <c r="T37" i="19"/>
  <c r="T25" i="19"/>
  <c r="P21" i="19"/>
  <c r="F104" i="19"/>
  <c r="F102" i="19" s="1"/>
  <c r="V47" i="19"/>
  <c r="Q42" i="19"/>
  <c r="R25" i="19"/>
  <c r="R92" i="19"/>
  <c r="K55" i="19"/>
  <c r="O104" i="19"/>
  <c r="O102" i="19" s="1"/>
  <c r="W71" i="19"/>
  <c r="W70" i="19" s="1"/>
  <c r="Z92" i="18"/>
  <c r="K16" i="18"/>
  <c r="W16" i="18"/>
  <c r="M16" i="18"/>
  <c r="AC16" i="18"/>
  <c r="R97" i="18"/>
  <c r="U37" i="18"/>
  <c r="F97" i="18"/>
  <c r="AH37" i="18"/>
  <c r="O111" i="18"/>
  <c r="Q97" i="18"/>
  <c r="AA87" i="18"/>
  <c r="R81" i="17"/>
  <c r="P81" i="17"/>
  <c r="K81" i="17"/>
  <c r="AA81" i="17"/>
  <c r="H42" i="17"/>
  <c r="AD97" i="17"/>
  <c r="AH37" i="17"/>
  <c r="R25" i="17"/>
  <c r="AB29" i="17"/>
  <c r="L25" i="17"/>
  <c r="S37" i="17"/>
  <c r="G71" i="17"/>
  <c r="G70" i="17" s="1"/>
  <c r="AD71" i="17"/>
  <c r="AD70" i="17" s="1"/>
  <c r="Y104" i="17"/>
  <c r="Y102" i="17" s="1"/>
  <c r="X104" i="17"/>
  <c r="X102" i="17" s="1"/>
  <c r="G42" i="17"/>
  <c r="K71" i="17"/>
  <c r="K70" i="17" s="1"/>
  <c r="W25" i="17"/>
  <c r="F81" i="17"/>
  <c r="AB25" i="17"/>
  <c r="U111" i="17"/>
  <c r="O111" i="17"/>
  <c r="T97" i="17"/>
  <c r="X37" i="17"/>
  <c r="AD87" i="17"/>
  <c r="W71" i="17"/>
  <c r="W70" i="17" s="1"/>
  <c r="M111" i="16"/>
  <c r="S47" i="16"/>
  <c r="L81" i="15"/>
  <c r="L55" i="15"/>
  <c r="X51" i="15"/>
  <c r="H51" i="15"/>
  <c r="T47" i="15"/>
  <c r="N25" i="15"/>
  <c r="V21" i="15"/>
  <c r="F21" i="15"/>
  <c r="N104" i="15"/>
  <c r="N102" i="15" s="1"/>
  <c r="AH104" i="15"/>
  <c r="AH102" i="15" s="1"/>
  <c r="K104" i="15"/>
  <c r="K102" i="15" s="1"/>
  <c r="K16" i="15"/>
  <c r="I104" i="15"/>
  <c r="I102" i="15" s="1"/>
  <c r="N97" i="15"/>
  <c r="N55" i="15"/>
  <c r="O55" i="15"/>
  <c r="O37" i="15"/>
  <c r="M71" i="15"/>
  <c r="M70" i="15" s="1"/>
  <c r="V47" i="15"/>
  <c r="Y29" i="15"/>
  <c r="X111" i="15"/>
  <c r="H111" i="15"/>
  <c r="P71" i="15"/>
  <c r="P70" i="15" s="1"/>
  <c r="R70" i="15"/>
  <c r="R69" i="15" s="1"/>
  <c r="AA47" i="15"/>
  <c r="I29" i="15"/>
  <c r="I111" i="15"/>
  <c r="S104" i="15"/>
  <c r="S102" i="15" s="1"/>
  <c r="AA97" i="15"/>
  <c r="F97" i="15"/>
  <c r="M37" i="15"/>
  <c r="I51" i="15"/>
  <c r="Q29" i="15"/>
  <c r="M92" i="14"/>
  <c r="F51" i="14"/>
  <c r="K47" i="14"/>
  <c r="R29" i="14"/>
  <c r="U92" i="14"/>
  <c r="N97" i="14"/>
  <c r="S92" i="14"/>
  <c r="M55" i="14"/>
  <c r="V55" i="14"/>
  <c r="I87" i="14"/>
  <c r="K51" i="14"/>
  <c r="Z47" i="14"/>
  <c r="S21" i="14"/>
  <c r="W42" i="14"/>
  <c r="W37" i="14"/>
  <c r="V29" i="14"/>
  <c r="Y97" i="14"/>
  <c r="AA104" i="14"/>
  <c r="AA102" i="14" s="1"/>
  <c r="S47" i="14"/>
  <c r="O51" i="14"/>
  <c r="S33" i="14"/>
  <c r="W21" i="14"/>
  <c r="N21" i="14"/>
  <c r="G92" i="14"/>
  <c r="M81" i="14"/>
  <c r="AC71" i="14"/>
  <c r="AC70" i="14" s="1"/>
  <c r="V51" i="14"/>
  <c r="N33" i="14"/>
  <c r="AB29" i="14"/>
  <c r="O16" i="14"/>
  <c r="E71" i="13"/>
  <c r="E70" i="13" s="1"/>
  <c r="P81" i="19"/>
  <c r="V21" i="19"/>
  <c r="F21" i="19"/>
  <c r="K111" i="19"/>
  <c r="W111" i="19"/>
  <c r="S104" i="19"/>
  <c r="S102" i="19" s="1"/>
  <c r="AD97" i="19"/>
  <c r="F87" i="19"/>
  <c r="AA87" i="19"/>
  <c r="E71" i="19"/>
  <c r="Y71" i="19"/>
  <c r="Y70" i="19" s="1"/>
  <c r="AA64" i="19"/>
  <c r="W47" i="19"/>
  <c r="M29" i="19"/>
  <c r="M25" i="19"/>
  <c r="L55" i="19"/>
  <c r="L51" i="19"/>
  <c r="AD51" i="19"/>
  <c r="U29" i="19"/>
  <c r="U25" i="19"/>
  <c r="Q25" i="19"/>
  <c r="Q29" i="19"/>
  <c r="AD111" i="19"/>
  <c r="O111" i="19"/>
  <c r="K104" i="19"/>
  <c r="K102" i="19" s="1"/>
  <c r="AA97" i="19"/>
  <c r="N104" i="19"/>
  <c r="N102" i="19" s="1"/>
  <c r="AA92" i="19"/>
  <c r="N87" i="19"/>
  <c r="L47" i="19"/>
  <c r="AD47" i="19"/>
  <c r="P55" i="19"/>
  <c r="S55" i="19"/>
  <c r="Y81" i="19"/>
  <c r="V51" i="19"/>
  <c r="H51" i="19"/>
  <c r="R47" i="19"/>
  <c r="F42" i="19"/>
  <c r="E29" i="19"/>
  <c r="V64" i="19"/>
  <c r="L16" i="19"/>
  <c r="G111" i="19"/>
  <c r="S97" i="19"/>
  <c r="S71" i="19"/>
  <c r="S70" i="19" s="1"/>
  <c r="AD71" i="19"/>
  <c r="P64" i="19"/>
  <c r="H47" i="19"/>
  <c r="AD55" i="19"/>
  <c r="X55" i="19"/>
  <c r="AA55" i="19"/>
  <c r="Y29" i="19"/>
  <c r="P51" i="19"/>
  <c r="G64" i="19"/>
  <c r="AB64" i="19"/>
  <c r="AH111" i="19"/>
  <c r="AA104" i="19"/>
  <c r="AA102" i="19" s="1"/>
  <c r="P47" i="19"/>
  <c r="Q37" i="19"/>
  <c r="AC29" i="19"/>
  <c r="AC25" i="19"/>
  <c r="R55" i="19"/>
  <c r="F55" i="19"/>
  <c r="I29" i="19"/>
  <c r="I25" i="19"/>
  <c r="W51" i="19"/>
  <c r="Q33" i="19"/>
  <c r="I21" i="19"/>
  <c r="S111" i="18"/>
  <c r="T111" i="18"/>
  <c r="O37" i="18"/>
  <c r="T16" i="18"/>
  <c r="L25" i="18"/>
  <c r="U25" i="18"/>
  <c r="Z16" i="18"/>
  <c r="L16" i="18"/>
  <c r="U16" i="18"/>
  <c r="AD111" i="18"/>
  <c r="AD87" i="18"/>
  <c r="R111" i="18"/>
  <c r="AC97" i="18"/>
  <c r="AH87" i="18"/>
  <c r="G87" i="18"/>
  <c r="AC87" i="18"/>
  <c r="L37" i="18"/>
  <c r="J92" i="18"/>
  <c r="G37" i="18"/>
  <c r="H37" i="18"/>
  <c r="AC37" i="18"/>
  <c r="R37" i="18"/>
  <c r="Q33" i="18"/>
  <c r="S33" i="18"/>
  <c r="J33" i="18"/>
  <c r="Z33" i="18"/>
  <c r="J29" i="18"/>
  <c r="J111" i="18"/>
  <c r="AD104" i="18"/>
  <c r="E87" i="18"/>
  <c r="Y87" i="18"/>
  <c r="M87" i="18"/>
  <c r="AB87" i="18"/>
  <c r="P37" i="18"/>
  <c r="F16" i="18"/>
  <c r="Q87" i="18"/>
  <c r="R87" i="18"/>
  <c r="Q92" i="18"/>
  <c r="U92" i="18"/>
  <c r="L92" i="18"/>
  <c r="T81" i="18"/>
  <c r="O92" i="18"/>
  <c r="AH92" i="18"/>
  <c r="G47" i="18"/>
  <c r="T47" i="18"/>
  <c r="K47" i="18"/>
  <c r="J47" i="18"/>
  <c r="Z47" i="18"/>
  <c r="M47" i="18"/>
  <c r="AC47" i="18"/>
  <c r="AB16" i="18"/>
  <c r="M111" i="18"/>
  <c r="Z111" i="18"/>
  <c r="V97" i="18"/>
  <c r="N104" i="18"/>
  <c r="N102" i="18" s="1"/>
  <c r="J87" i="18"/>
  <c r="W87" i="18"/>
  <c r="AC92" i="18"/>
  <c r="V92" i="18"/>
  <c r="E81" i="18"/>
  <c r="E77" i="18"/>
  <c r="R16" i="17"/>
  <c r="L33" i="17"/>
  <c r="Q104" i="17"/>
  <c r="Q102" i="17" s="1"/>
  <c r="AA25" i="17"/>
  <c r="F25" i="17"/>
  <c r="V21" i="17"/>
  <c r="P16" i="17"/>
  <c r="Z55" i="17"/>
  <c r="S16" i="17"/>
  <c r="W16" i="17"/>
  <c r="Z64" i="17"/>
  <c r="N97" i="17"/>
  <c r="I87" i="17"/>
  <c r="U64" i="17"/>
  <c r="K37" i="17"/>
  <c r="O37" i="17"/>
  <c r="J64" i="17"/>
  <c r="X111" i="17"/>
  <c r="P25" i="17"/>
  <c r="K21" i="17"/>
  <c r="AA16" i="17"/>
  <c r="L29" i="17"/>
  <c r="G37" i="17"/>
  <c r="AB33" i="17"/>
  <c r="W29" i="17"/>
  <c r="L55" i="16"/>
  <c r="T47" i="16"/>
  <c r="X33" i="16"/>
  <c r="H33" i="16"/>
  <c r="P25" i="16"/>
  <c r="Q47" i="16"/>
  <c r="AC16" i="16"/>
  <c r="G16" i="16"/>
  <c r="Q42" i="16"/>
  <c r="F47" i="16"/>
  <c r="S64" i="16"/>
  <c r="J42" i="16"/>
  <c r="O33" i="16"/>
  <c r="N64" i="16"/>
  <c r="V42" i="16"/>
  <c r="O37" i="16"/>
  <c r="R16" i="16"/>
  <c r="F16" i="16"/>
  <c r="I16" i="16"/>
  <c r="E16" i="16"/>
  <c r="AC92" i="16"/>
  <c r="K42" i="16"/>
  <c r="K37" i="16"/>
  <c r="U37" i="16"/>
  <c r="M16" i="16"/>
  <c r="U16" i="16"/>
  <c r="L71" i="16"/>
  <c r="L70" i="16" s="1"/>
  <c r="AC111" i="16"/>
  <c r="Z111" i="16"/>
  <c r="J97" i="16"/>
  <c r="AC87" i="16"/>
  <c r="P87" i="16"/>
  <c r="N81" i="16"/>
  <c r="J92" i="16"/>
  <c r="AD79" i="16"/>
  <c r="E77" i="16"/>
  <c r="Y55" i="16"/>
  <c r="I51" i="16"/>
  <c r="K47" i="16"/>
  <c r="U47" i="16"/>
  <c r="AD55" i="16"/>
  <c r="I37" i="16"/>
  <c r="AD33" i="16"/>
  <c r="V33" i="16"/>
  <c r="U33" i="16"/>
  <c r="I33" i="16"/>
  <c r="Y33" i="16"/>
  <c r="Y29" i="16"/>
  <c r="AH25" i="16"/>
  <c r="J25" i="16"/>
  <c r="M21" i="16"/>
  <c r="N42" i="16"/>
  <c r="S33" i="16"/>
  <c r="W29" i="16"/>
  <c r="S29" i="16"/>
  <c r="Q29" i="16"/>
  <c r="AD25" i="16"/>
  <c r="I25" i="16"/>
  <c r="H81" i="16"/>
  <c r="T25" i="16"/>
  <c r="T21" i="16"/>
  <c r="R111" i="16"/>
  <c r="M92" i="16"/>
  <c r="E81" i="16"/>
  <c r="X92" i="16"/>
  <c r="I55" i="16"/>
  <c r="E47" i="16"/>
  <c r="Z47" i="16"/>
  <c r="AD64" i="16"/>
  <c r="AD51" i="16"/>
  <c r="AH42" i="16"/>
  <c r="O42" i="16"/>
  <c r="M42" i="16"/>
  <c r="AB42" i="16"/>
  <c r="K33" i="16"/>
  <c r="AA42" i="16"/>
  <c r="Q33" i="16"/>
  <c r="O29" i="16"/>
  <c r="Z25" i="16"/>
  <c r="E25" i="16"/>
  <c r="AC21" i="16"/>
  <c r="G21" i="16"/>
  <c r="N29" i="16"/>
  <c r="V29" i="16"/>
  <c r="Y25" i="16"/>
  <c r="AC97" i="16"/>
  <c r="AD77" i="16"/>
  <c r="H92" i="16"/>
  <c r="E92" i="16"/>
  <c r="Y64" i="16"/>
  <c r="Y51" i="16"/>
  <c r="Y47" i="16"/>
  <c r="J47" i="16"/>
  <c r="AH47" i="16"/>
  <c r="U42" i="16"/>
  <c r="V37" i="16"/>
  <c r="I29" i="16"/>
  <c r="U25" i="16"/>
  <c r="W21" i="16"/>
  <c r="E42" i="16"/>
  <c r="E33" i="16"/>
  <c r="F29" i="16"/>
  <c r="AA29" i="16"/>
  <c r="S25" i="16"/>
  <c r="P97" i="16"/>
  <c r="AB97" i="16"/>
  <c r="AD71" i="16"/>
  <c r="U92" i="16"/>
  <c r="P92" i="16"/>
  <c r="I64" i="16"/>
  <c r="R47" i="16"/>
  <c r="O47" i="16"/>
  <c r="S42" i="16"/>
  <c r="AD42" i="16"/>
  <c r="W42" i="16"/>
  <c r="AD37" i="16"/>
  <c r="AD29" i="16"/>
  <c r="AD21" i="16"/>
  <c r="F42" i="16"/>
  <c r="O25" i="16"/>
  <c r="R21" i="16"/>
  <c r="AH29" i="16"/>
  <c r="M29" i="16"/>
  <c r="K29" i="16"/>
  <c r="AB29" i="16"/>
  <c r="N25" i="16"/>
  <c r="P104" i="15"/>
  <c r="P102" i="15" s="1"/>
  <c r="J92" i="15"/>
  <c r="AB25" i="15"/>
  <c r="L25" i="15"/>
  <c r="T21" i="15"/>
  <c r="AD111" i="15"/>
  <c r="AB47" i="15"/>
  <c r="S37" i="15"/>
  <c r="K33" i="15"/>
  <c r="M25" i="15"/>
  <c r="K51" i="15"/>
  <c r="M51" i="15"/>
  <c r="AB51" i="15"/>
  <c r="O87" i="15"/>
  <c r="R25" i="15"/>
  <c r="Z21" i="15"/>
  <c r="J21" i="15"/>
  <c r="J64" i="15"/>
  <c r="X25" i="15"/>
  <c r="H25" i="15"/>
  <c r="P21" i="15"/>
  <c r="J104" i="15"/>
  <c r="J102" i="15" s="1"/>
  <c r="T87" i="15"/>
  <c r="Y55" i="15"/>
  <c r="K37" i="15"/>
  <c r="E33" i="15"/>
  <c r="AA29" i="15"/>
  <c r="Y51" i="15"/>
  <c r="M21" i="15"/>
  <c r="E64" i="15"/>
  <c r="AH51" i="15"/>
  <c r="U51" i="15"/>
  <c r="S51" i="15"/>
  <c r="R51" i="15"/>
  <c r="Z64" i="15"/>
  <c r="E71" i="15"/>
  <c r="E55" i="15"/>
  <c r="E47" i="15"/>
  <c r="AA33" i="15"/>
  <c r="S29" i="15"/>
  <c r="J51" i="15"/>
  <c r="Q51" i="15"/>
  <c r="AA51" i="15"/>
  <c r="Z51" i="15"/>
  <c r="N111" i="15"/>
  <c r="Y104" i="15"/>
  <c r="Y102" i="15" s="1"/>
  <c r="E104" i="15"/>
  <c r="AD97" i="15"/>
  <c r="E77" i="15"/>
  <c r="I55" i="15"/>
  <c r="Y47" i="15"/>
  <c r="J47" i="15"/>
  <c r="AH47" i="15"/>
  <c r="AA37" i="15"/>
  <c r="S33" i="15"/>
  <c r="K29" i="15"/>
  <c r="F51" i="15"/>
  <c r="E51" i="15"/>
  <c r="E37" i="15"/>
  <c r="Z111" i="14"/>
  <c r="J111" i="14"/>
  <c r="F104" i="14"/>
  <c r="F102" i="14" s="1"/>
  <c r="G87" i="14"/>
  <c r="O81" i="14"/>
  <c r="S71" i="14"/>
  <c r="S70" i="14" s="1"/>
  <c r="S69" i="14" s="1"/>
  <c r="Y16" i="14"/>
  <c r="I16" i="14"/>
  <c r="M104" i="14"/>
  <c r="M102" i="14" s="1"/>
  <c r="Y92" i="14"/>
  <c r="AA97" i="14"/>
  <c r="AD92" i="14"/>
  <c r="Z92" i="14"/>
  <c r="V87" i="14"/>
  <c r="S55" i="14"/>
  <c r="AA55" i="14"/>
  <c r="AC81" i="14"/>
  <c r="AD81" i="14"/>
  <c r="R87" i="14"/>
  <c r="Q71" i="14"/>
  <c r="Q70" i="14" s="1"/>
  <c r="Q69" i="14" s="1"/>
  <c r="Q51" i="14"/>
  <c r="J47" i="14"/>
  <c r="W47" i="14"/>
  <c r="AC51" i="14"/>
  <c r="R37" i="14"/>
  <c r="V42" i="14"/>
  <c r="Y37" i="14"/>
  <c r="Y33" i="14"/>
  <c r="K33" i="14"/>
  <c r="AB33" i="14"/>
  <c r="AD37" i="14"/>
  <c r="W33" i="14"/>
  <c r="J29" i="14"/>
  <c r="F25" i="14"/>
  <c r="AB25" i="14"/>
  <c r="AD33" i="14"/>
  <c r="T111" i="14"/>
  <c r="U16" i="14"/>
  <c r="AA111" i="14"/>
  <c r="S104" i="14"/>
  <c r="S102" i="14" s="1"/>
  <c r="U104" i="14"/>
  <c r="U102" i="14" s="1"/>
  <c r="R97" i="14"/>
  <c r="AB97" i="14"/>
  <c r="AB92" i="14"/>
  <c r="G97" i="14"/>
  <c r="R92" i="14"/>
  <c r="W104" i="14"/>
  <c r="W102" i="14" s="1"/>
  <c r="S97" i="14"/>
  <c r="W92" i="14"/>
  <c r="AD87" i="14"/>
  <c r="Y81" i="14"/>
  <c r="Z71" i="14"/>
  <c r="Z70" i="14" s="1"/>
  <c r="Z69" i="14" s="1"/>
  <c r="G47" i="14"/>
  <c r="AC47" i="14"/>
  <c r="V47" i="14"/>
  <c r="G37" i="14"/>
  <c r="Y42" i="14"/>
  <c r="O42" i="14"/>
  <c r="F42" i="14"/>
  <c r="AA42" i="14"/>
  <c r="N37" i="14"/>
  <c r="R33" i="14"/>
  <c r="Q33" i="14"/>
  <c r="AD42" i="14"/>
  <c r="S37" i="14"/>
  <c r="O33" i="14"/>
  <c r="AA25" i="14"/>
  <c r="R25" i="14"/>
  <c r="E33" i="14"/>
  <c r="T47" i="14"/>
  <c r="T25" i="14"/>
  <c r="Q16" i="14"/>
  <c r="T21" i="14"/>
  <c r="O111" i="14"/>
  <c r="S111" i="14"/>
  <c r="AC92" i="14"/>
  <c r="Q92" i="14"/>
  <c r="K92" i="14"/>
  <c r="K104" i="14"/>
  <c r="K102" i="14" s="1"/>
  <c r="M97" i="14"/>
  <c r="O92" i="14"/>
  <c r="Q55" i="14"/>
  <c r="I81" i="14"/>
  <c r="N81" i="14"/>
  <c r="Q87" i="14"/>
  <c r="J81" i="14"/>
  <c r="R71" i="14"/>
  <c r="R70" i="14" s="1"/>
  <c r="R69" i="14" s="1"/>
  <c r="AB71" i="14"/>
  <c r="AB70" i="14" s="1"/>
  <c r="AA51" i="14"/>
  <c r="W51" i="14"/>
  <c r="Y47" i="14"/>
  <c r="M47" i="14"/>
  <c r="O47" i="14"/>
  <c r="N42" i="14"/>
  <c r="K42" i="14"/>
  <c r="AB42" i="14"/>
  <c r="E37" i="14"/>
  <c r="J33" i="14"/>
  <c r="S42" i="14"/>
  <c r="I37" i="14"/>
  <c r="I33" i="14"/>
  <c r="Y29" i="14"/>
  <c r="E25" i="14"/>
  <c r="L111" i="14"/>
  <c r="P104" i="14"/>
  <c r="P102" i="14" s="1"/>
  <c r="J104" i="14"/>
  <c r="J102" i="14" s="1"/>
  <c r="K87" i="14"/>
  <c r="S81" i="14"/>
  <c r="W71" i="14"/>
  <c r="W70" i="14" s="1"/>
  <c r="G71" i="14"/>
  <c r="G70" i="14" s="1"/>
  <c r="P47" i="14"/>
  <c r="P42" i="14"/>
  <c r="P37" i="14"/>
  <c r="L33" i="14"/>
  <c r="X29" i="14"/>
  <c r="H29" i="14"/>
  <c r="P25" i="14"/>
  <c r="M16" i="14"/>
  <c r="H16" i="14"/>
  <c r="K111" i="14"/>
  <c r="O104" i="14"/>
  <c r="O102" i="14" s="1"/>
  <c r="F92" i="14"/>
  <c r="F97" i="14"/>
  <c r="J92" i="14"/>
  <c r="N87" i="14"/>
  <c r="R81" i="14"/>
  <c r="F71" i="14"/>
  <c r="F70" i="14" s="1"/>
  <c r="M71" i="14"/>
  <c r="M70" i="14" s="1"/>
  <c r="M69" i="14" s="1"/>
  <c r="AD55" i="14"/>
  <c r="Q47" i="14"/>
  <c r="R47" i="14"/>
  <c r="G51" i="14"/>
  <c r="N47" i="14"/>
  <c r="I47" i="14"/>
  <c r="AD29" i="14"/>
  <c r="AC37" i="14"/>
  <c r="E42" i="14"/>
  <c r="Z42" i="14"/>
  <c r="Q42" i="14"/>
  <c r="M42" i="14"/>
  <c r="M37" i="14"/>
  <c r="I42" i="14"/>
  <c r="J25" i="14"/>
  <c r="E29" i="14"/>
  <c r="E21" i="13"/>
  <c r="E25" i="13"/>
  <c r="E104" i="13"/>
  <c r="E102" i="13" s="1"/>
  <c r="Q104" i="19"/>
  <c r="Q102" i="19" s="1"/>
  <c r="T111" i="19"/>
  <c r="T104" i="19"/>
  <c r="T102" i="19" s="1"/>
  <c r="M97" i="19"/>
  <c r="T97" i="19"/>
  <c r="L87" i="19"/>
  <c r="T81" i="19"/>
  <c r="P71" i="19"/>
  <c r="P70" i="19" s="1"/>
  <c r="T92" i="19"/>
  <c r="I92" i="19"/>
  <c r="Y92" i="19"/>
  <c r="E87" i="19"/>
  <c r="AD92" i="19"/>
  <c r="Z64" i="19"/>
  <c r="E64" i="19"/>
  <c r="U64" i="19"/>
  <c r="Z55" i="19"/>
  <c r="E55" i="19"/>
  <c r="U55" i="19"/>
  <c r="Z51" i="19"/>
  <c r="E51" i="19"/>
  <c r="U51" i="19"/>
  <c r="Z47" i="19"/>
  <c r="E47" i="19"/>
  <c r="U47" i="19"/>
  <c r="X37" i="19"/>
  <c r="H37" i="19"/>
  <c r="T33" i="19"/>
  <c r="P29" i="19"/>
  <c r="X25" i="19"/>
  <c r="H25" i="19"/>
  <c r="T21" i="19"/>
  <c r="N42" i="19"/>
  <c r="O42" i="19"/>
  <c r="AH42" i="19"/>
  <c r="S37" i="19"/>
  <c r="W33" i="19"/>
  <c r="G33" i="19"/>
  <c r="AA29" i="19"/>
  <c r="K29" i="19"/>
  <c r="S25" i="19"/>
  <c r="W21" i="19"/>
  <c r="G21" i="19"/>
  <c r="R42" i="19"/>
  <c r="AD37" i="19"/>
  <c r="N37" i="19"/>
  <c r="R33" i="19"/>
  <c r="V29" i="19"/>
  <c r="F29" i="19"/>
  <c r="AD25" i="19"/>
  <c r="N25" i="19"/>
  <c r="R21" i="19"/>
  <c r="T16" i="19"/>
  <c r="N16" i="19"/>
  <c r="AD16" i="19"/>
  <c r="S16" i="19"/>
  <c r="M104" i="19"/>
  <c r="M102" i="19" s="1"/>
  <c r="P111" i="19"/>
  <c r="P104" i="19"/>
  <c r="P102" i="19" s="1"/>
  <c r="Y97" i="19"/>
  <c r="I97" i="19"/>
  <c r="P97" i="19"/>
  <c r="X87" i="19"/>
  <c r="H87" i="19"/>
  <c r="L71" i="19"/>
  <c r="L70" i="19" s="1"/>
  <c r="H92" i="19"/>
  <c r="X92" i="19"/>
  <c r="M92" i="19"/>
  <c r="T64" i="19"/>
  <c r="I64" i="19"/>
  <c r="Y64" i="19"/>
  <c r="T55" i="19"/>
  <c r="I55" i="19"/>
  <c r="Y55" i="19"/>
  <c r="T51" i="19"/>
  <c r="I51" i="19"/>
  <c r="Y51" i="19"/>
  <c r="T47" i="19"/>
  <c r="I47" i="19"/>
  <c r="Y47" i="19"/>
  <c r="P33" i="19"/>
  <c r="L29" i="19"/>
  <c r="AD42" i="19"/>
  <c r="I42" i="19"/>
  <c r="S42" i="19"/>
  <c r="Y37" i="19"/>
  <c r="AH37" i="19"/>
  <c r="O37" i="19"/>
  <c r="S33" i="19"/>
  <c r="W29" i="19"/>
  <c r="G29" i="19"/>
  <c r="AH25" i="19"/>
  <c r="O25" i="19"/>
  <c r="S21" i="19"/>
  <c r="M42" i="19"/>
  <c r="Z37" i="19"/>
  <c r="J37" i="19"/>
  <c r="AD33" i="19"/>
  <c r="N33" i="19"/>
  <c r="R29" i="19"/>
  <c r="Z25" i="19"/>
  <c r="J25" i="19"/>
  <c r="AD21" i="19"/>
  <c r="N21" i="19"/>
  <c r="R16" i="19"/>
  <c r="G16" i="19"/>
  <c r="W16" i="19"/>
  <c r="Y111" i="19"/>
  <c r="I111" i="19"/>
  <c r="Y104" i="19"/>
  <c r="Y102" i="19" s="1"/>
  <c r="I104" i="19"/>
  <c r="I102" i="19" s="1"/>
  <c r="AB111" i="19"/>
  <c r="L111" i="19"/>
  <c r="AB104" i="19"/>
  <c r="AB102" i="19" s="1"/>
  <c r="L104" i="19"/>
  <c r="L102" i="19" s="1"/>
  <c r="U97" i="19"/>
  <c r="E97" i="19"/>
  <c r="AB97" i="19"/>
  <c r="L97" i="19"/>
  <c r="T87" i="19"/>
  <c r="L81" i="19"/>
  <c r="X71" i="19"/>
  <c r="X70" i="19" s="1"/>
  <c r="H71" i="19"/>
  <c r="H70" i="19" s="1"/>
  <c r="L92" i="19"/>
  <c r="AB92" i="19"/>
  <c r="Q92" i="19"/>
  <c r="AD64" i="19"/>
  <c r="O64" i="19"/>
  <c r="M64" i="19"/>
  <c r="AC64" i="19"/>
  <c r="O55" i="19"/>
  <c r="M55" i="19"/>
  <c r="AC55" i="19"/>
  <c r="O51" i="19"/>
  <c r="M51" i="19"/>
  <c r="AC51" i="19"/>
  <c r="O47" i="19"/>
  <c r="M47" i="19"/>
  <c r="AC47" i="19"/>
  <c r="P37" i="19"/>
  <c r="L33" i="19"/>
  <c r="X29" i="19"/>
  <c r="H29" i="19"/>
  <c r="P25" i="19"/>
  <c r="L21" i="19"/>
  <c r="Y42" i="19"/>
  <c r="G42" i="19"/>
  <c r="W42" i="19"/>
  <c r="AA37" i="19"/>
  <c r="K37" i="19"/>
  <c r="AH33" i="19"/>
  <c r="O33" i="19"/>
  <c r="S29" i="19"/>
  <c r="AA25" i="19"/>
  <c r="K25" i="19"/>
  <c r="AH21" i="19"/>
  <c r="O21" i="19"/>
  <c r="H42" i="19"/>
  <c r="V37" i="19"/>
  <c r="F37" i="19"/>
  <c r="Z33" i="19"/>
  <c r="J33" i="19"/>
  <c r="AD29" i="19"/>
  <c r="N29" i="19"/>
  <c r="V25" i="19"/>
  <c r="F25" i="19"/>
  <c r="Z21" i="19"/>
  <c r="J21" i="19"/>
  <c r="F16" i="19"/>
  <c r="V16" i="19"/>
  <c r="K16" i="19"/>
  <c r="AA16" i="19"/>
  <c r="U111" i="19"/>
  <c r="E111" i="19"/>
  <c r="U104" i="19"/>
  <c r="U102" i="19" s="1"/>
  <c r="E104" i="19"/>
  <c r="X111" i="19"/>
  <c r="H111" i="19"/>
  <c r="X104" i="19"/>
  <c r="X102" i="19" s="1"/>
  <c r="H104" i="19"/>
  <c r="H102" i="19" s="1"/>
  <c r="Q97" i="19"/>
  <c r="X97" i="19"/>
  <c r="H97" i="19"/>
  <c r="P87" i="19"/>
  <c r="P92" i="19"/>
  <c r="E92" i="19"/>
  <c r="U92" i="19"/>
  <c r="AD87" i="19"/>
  <c r="AH64" i="19"/>
  <c r="J64" i="19"/>
  <c r="Q64" i="19"/>
  <c r="AH55" i="19"/>
  <c r="J55" i="19"/>
  <c r="Q55" i="19"/>
  <c r="AH51" i="19"/>
  <c r="J51" i="19"/>
  <c r="Q51" i="19"/>
  <c r="AH47" i="19"/>
  <c r="J47" i="19"/>
  <c r="Q47" i="19"/>
  <c r="L37" i="19"/>
  <c r="X33" i="19"/>
  <c r="H33" i="19"/>
  <c r="T29" i="19"/>
  <c r="T42" i="19"/>
  <c r="K42" i="19"/>
  <c r="AA42" i="19"/>
  <c r="W37" i="19"/>
  <c r="G37" i="19"/>
  <c r="AA33" i="19"/>
  <c r="K33" i="19"/>
  <c r="AH29" i="19"/>
  <c r="O29" i="19"/>
  <c r="X42" i="19"/>
  <c r="R37" i="19"/>
  <c r="V33" i="19"/>
  <c r="F33" i="19"/>
  <c r="Z29" i="19"/>
  <c r="J29" i="19"/>
  <c r="AB16" i="19"/>
  <c r="J16" i="19"/>
  <c r="Z16" i="19"/>
  <c r="O16" i="19"/>
  <c r="AH16" i="19"/>
  <c r="AA111" i="18"/>
  <c r="K111" i="18"/>
  <c r="AA104" i="18"/>
  <c r="AA102" i="18" s="1"/>
  <c r="K104" i="18"/>
  <c r="K102" i="18" s="1"/>
  <c r="AB111" i="18"/>
  <c r="L111" i="18"/>
  <c r="AB104" i="18"/>
  <c r="AB102" i="18" s="1"/>
  <c r="L104" i="18"/>
  <c r="L102" i="18" s="1"/>
  <c r="P97" i="18"/>
  <c r="P92" i="18"/>
  <c r="P87" i="18"/>
  <c r="X81" i="18"/>
  <c r="H81" i="18"/>
  <c r="T97" i="18"/>
  <c r="K97" i="18"/>
  <c r="AA97" i="18"/>
  <c r="K92" i="18"/>
  <c r="AA92" i="18"/>
  <c r="K37" i="18"/>
  <c r="X37" i="18"/>
  <c r="N37" i="18"/>
  <c r="AD37" i="18"/>
  <c r="Y33" i="18"/>
  <c r="M33" i="18"/>
  <c r="F33" i="18"/>
  <c r="V33" i="18"/>
  <c r="G55" i="18"/>
  <c r="F55" i="18"/>
  <c r="V55" i="18"/>
  <c r="I55" i="18"/>
  <c r="Y55" i="18"/>
  <c r="T51" i="18"/>
  <c r="AH51" i="18"/>
  <c r="R51" i="18"/>
  <c r="E51" i="18"/>
  <c r="U51" i="18"/>
  <c r="E71" i="18"/>
  <c r="AD71" i="18"/>
  <c r="X71" i="18"/>
  <c r="X70" i="18" s="1"/>
  <c r="Q71" i="18"/>
  <c r="Q70" i="18" s="1"/>
  <c r="K71" i="18"/>
  <c r="K70" i="18" s="1"/>
  <c r="AA71" i="18"/>
  <c r="AA70" i="18" s="1"/>
  <c r="N16" i="18"/>
  <c r="G42" i="18"/>
  <c r="T42" i="18"/>
  <c r="K42" i="18"/>
  <c r="J42" i="18"/>
  <c r="Z42" i="18"/>
  <c r="M42" i="18"/>
  <c r="AC42" i="18"/>
  <c r="O29" i="18"/>
  <c r="F29" i="18"/>
  <c r="E29" i="18"/>
  <c r="X29" i="18"/>
  <c r="V29" i="18"/>
  <c r="S16" i="18"/>
  <c r="R16" i="18"/>
  <c r="I16" i="18"/>
  <c r="Y16" i="18"/>
  <c r="E111" i="17"/>
  <c r="E104" i="17"/>
  <c r="E102" i="17" s="1"/>
  <c r="Z104" i="17"/>
  <c r="Z102" i="17" s="1"/>
  <c r="S104" i="17"/>
  <c r="S102" i="17" s="1"/>
  <c r="E77" i="17"/>
  <c r="Z71" i="17"/>
  <c r="Z70" i="17" s="1"/>
  <c r="E71" i="17"/>
  <c r="U71" i="17"/>
  <c r="U70" i="17" s="1"/>
  <c r="M92" i="17"/>
  <c r="AC92" i="17"/>
  <c r="U92" i="17"/>
  <c r="Q92" i="17"/>
  <c r="K92" i="17"/>
  <c r="AA92" i="17"/>
  <c r="N64" i="17"/>
  <c r="O64" i="17"/>
  <c r="AH64" i="17"/>
  <c r="R64" i="17"/>
  <c r="M97" i="17"/>
  <c r="AC97" i="17"/>
  <c r="U97" i="17"/>
  <c r="Q97" i="17"/>
  <c r="K97" i="17"/>
  <c r="AA97" i="17"/>
  <c r="M87" i="17"/>
  <c r="AC87" i="17"/>
  <c r="U87" i="17"/>
  <c r="Q87" i="17"/>
  <c r="K87" i="17"/>
  <c r="AA87" i="17"/>
  <c r="Q64" i="17"/>
  <c r="U55" i="17"/>
  <c r="U47" i="17"/>
  <c r="P33" i="17"/>
  <c r="K29" i="17"/>
  <c r="V25" i="17"/>
  <c r="P21" i="17"/>
  <c r="AD111" i="16"/>
  <c r="I111" i="16"/>
  <c r="S111" i="16"/>
  <c r="AD97" i="16"/>
  <c r="I97" i="16"/>
  <c r="S97" i="16"/>
  <c r="AD92" i="16"/>
  <c r="I92" i="16"/>
  <c r="S92" i="16"/>
  <c r="AD87" i="16"/>
  <c r="I87" i="16"/>
  <c r="S87" i="16"/>
  <c r="T55" i="17"/>
  <c r="AD51" i="17"/>
  <c r="Z33" i="17"/>
  <c r="E33" i="17"/>
  <c r="U33" i="17"/>
  <c r="Z29" i="17"/>
  <c r="E29" i="17"/>
  <c r="U29" i="17"/>
  <c r="Z25" i="17"/>
  <c r="E25" i="17"/>
  <c r="U25" i="17"/>
  <c r="Z21" i="17"/>
  <c r="E21" i="17"/>
  <c r="U21" i="17"/>
  <c r="Z16" i="17"/>
  <c r="E16" i="17"/>
  <c r="U16" i="17"/>
  <c r="E51" i="17"/>
  <c r="P47" i="17"/>
  <c r="T42" i="17"/>
  <c r="M42" i="17"/>
  <c r="AC42" i="17"/>
  <c r="R42" i="17"/>
  <c r="T37" i="17"/>
  <c r="M37" i="17"/>
  <c r="AC37" i="17"/>
  <c r="R37" i="17"/>
  <c r="X33" i="17"/>
  <c r="X29" i="17"/>
  <c r="X25" i="17"/>
  <c r="X21" i="17"/>
  <c r="V111" i="16"/>
  <c r="V97" i="16"/>
  <c r="V92" i="16"/>
  <c r="V87" i="16"/>
  <c r="P71" i="16"/>
  <c r="P70" i="16" s="1"/>
  <c r="P64" i="16"/>
  <c r="X55" i="16"/>
  <c r="H55" i="16"/>
  <c r="T51" i="16"/>
  <c r="P47" i="16"/>
  <c r="T42" i="16"/>
  <c r="T37" i="16"/>
  <c r="T33" i="16"/>
  <c r="P29" i="16"/>
  <c r="L25" i="16"/>
  <c r="L21" i="16"/>
  <c r="X16" i="16"/>
  <c r="H16" i="16"/>
  <c r="N55" i="17"/>
  <c r="V55" i="17"/>
  <c r="R55" i="17"/>
  <c r="K55" i="17"/>
  <c r="AA55" i="17"/>
  <c r="Y51" i="17"/>
  <c r="Q51" i="17"/>
  <c r="M51" i="17"/>
  <c r="G51" i="17"/>
  <c r="W51" i="17"/>
  <c r="L47" i="17"/>
  <c r="H47" i="17"/>
  <c r="AC47" i="17"/>
  <c r="S47" i="17"/>
  <c r="W111" i="18"/>
  <c r="G111" i="18"/>
  <c r="W104" i="18"/>
  <c r="W102" i="18" s="1"/>
  <c r="G104" i="18"/>
  <c r="G102" i="18" s="1"/>
  <c r="X111" i="18"/>
  <c r="H111" i="18"/>
  <c r="X104" i="18"/>
  <c r="X102" i="18" s="1"/>
  <c r="H104" i="18"/>
  <c r="H102" i="18" s="1"/>
  <c r="J97" i="18"/>
  <c r="L87" i="18"/>
  <c r="N97" i="18"/>
  <c r="O97" i="18"/>
  <c r="AH97" i="18"/>
  <c r="N92" i="18"/>
  <c r="E92" i="18"/>
  <c r="S55" i="18"/>
  <c r="O55" i="18"/>
  <c r="J55" i="18"/>
  <c r="Z55" i="18"/>
  <c r="M55" i="18"/>
  <c r="AC55" i="18"/>
  <c r="G51" i="18"/>
  <c r="F51" i="18"/>
  <c r="V51" i="18"/>
  <c r="I51" i="18"/>
  <c r="Y51" i="18"/>
  <c r="Z70" i="18"/>
  <c r="H71" i="18"/>
  <c r="H70" i="18" s="1"/>
  <c r="AC71" i="18"/>
  <c r="AC70" i="18" s="1"/>
  <c r="V71" i="18"/>
  <c r="V70" i="18" s="1"/>
  <c r="O71" i="18"/>
  <c r="O70" i="18" s="1"/>
  <c r="AH71" i="18"/>
  <c r="AH70" i="18" s="1"/>
  <c r="AD47" i="18"/>
  <c r="G29" i="18"/>
  <c r="P42" i="18"/>
  <c r="AH42" i="18"/>
  <c r="S42" i="18"/>
  <c r="N42" i="18"/>
  <c r="AD42" i="18"/>
  <c r="Q42" i="18"/>
  <c r="H29" i="18"/>
  <c r="K29" i="18"/>
  <c r="AC29" i="18"/>
  <c r="Z29" i="18"/>
  <c r="E21" i="18"/>
  <c r="AD25" i="18"/>
  <c r="J104" i="17"/>
  <c r="J102" i="17" s="1"/>
  <c r="G104" i="17"/>
  <c r="G102" i="17" s="1"/>
  <c r="W104" i="17"/>
  <c r="W102" i="17" s="1"/>
  <c r="T71" i="17"/>
  <c r="T70" i="17" s="1"/>
  <c r="I71" i="17"/>
  <c r="I70" i="17" s="1"/>
  <c r="Y71" i="17"/>
  <c r="Y70" i="17" s="1"/>
  <c r="X92" i="17"/>
  <c r="E92" i="17"/>
  <c r="Z92" i="17"/>
  <c r="V92" i="17"/>
  <c r="O92" i="17"/>
  <c r="AH92" i="17"/>
  <c r="AD64" i="17"/>
  <c r="I64" i="17"/>
  <c r="S64" i="17"/>
  <c r="M64" i="17"/>
  <c r="X97" i="17"/>
  <c r="E97" i="17"/>
  <c r="Z97" i="17"/>
  <c r="V97" i="17"/>
  <c r="O97" i="17"/>
  <c r="AH97" i="17"/>
  <c r="N92" i="17"/>
  <c r="X87" i="17"/>
  <c r="E87" i="17"/>
  <c r="Z87" i="17"/>
  <c r="V87" i="17"/>
  <c r="O87" i="17"/>
  <c r="AH87" i="17"/>
  <c r="L64" i="17"/>
  <c r="J55" i="17"/>
  <c r="J47" i="17"/>
  <c r="K33" i="17"/>
  <c r="AA29" i="17"/>
  <c r="F29" i="17"/>
  <c r="F16" i="17"/>
  <c r="Y111" i="16"/>
  <c r="G111" i="16"/>
  <c r="W111" i="16"/>
  <c r="Y97" i="16"/>
  <c r="G97" i="16"/>
  <c r="W97" i="16"/>
  <c r="Y92" i="16"/>
  <c r="G92" i="16"/>
  <c r="W92" i="16"/>
  <c r="Y87" i="16"/>
  <c r="G87" i="16"/>
  <c r="W87" i="16"/>
  <c r="I55" i="17"/>
  <c r="T51" i="17"/>
  <c r="AD47" i="17"/>
  <c r="T33" i="17"/>
  <c r="I33" i="17"/>
  <c r="Y33" i="17"/>
  <c r="T29" i="17"/>
  <c r="I29" i="17"/>
  <c r="Y29" i="17"/>
  <c r="T25" i="17"/>
  <c r="I25" i="17"/>
  <c r="Y25" i="17"/>
  <c r="T21" i="17"/>
  <c r="I21" i="17"/>
  <c r="Y21" i="17"/>
  <c r="I16" i="17"/>
  <c r="Y16" i="17"/>
  <c r="E47" i="17"/>
  <c r="L42" i="17"/>
  <c r="Q42" i="17"/>
  <c r="F42" i="17"/>
  <c r="V42" i="17"/>
  <c r="L37" i="17"/>
  <c r="Q37" i="17"/>
  <c r="F37" i="17"/>
  <c r="V37" i="17"/>
  <c r="S33" i="17"/>
  <c r="S29" i="17"/>
  <c r="S25" i="17"/>
  <c r="S21" i="17"/>
  <c r="Q111" i="16"/>
  <c r="Q97" i="16"/>
  <c r="Q92" i="16"/>
  <c r="Q87" i="16"/>
  <c r="AH81" i="16"/>
  <c r="L81" i="16"/>
  <c r="L64" i="16"/>
  <c r="T55" i="16"/>
  <c r="P51" i="16"/>
  <c r="L47" i="16"/>
  <c r="P42" i="16"/>
  <c r="P37" i="16"/>
  <c r="P33" i="16"/>
  <c r="L29" i="16"/>
  <c r="X25" i="16"/>
  <c r="H25" i="16"/>
  <c r="X21" i="16"/>
  <c r="H21" i="16"/>
  <c r="T16" i="16"/>
  <c r="F55" i="17"/>
  <c r="AB55" i="17"/>
  <c r="X55" i="17"/>
  <c r="O55" i="17"/>
  <c r="AH55" i="17"/>
  <c r="N51" i="17"/>
  <c r="V51" i="17"/>
  <c r="R51" i="17"/>
  <c r="K51" i="17"/>
  <c r="AA51" i="17"/>
  <c r="Y47" i="17"/>
  <c r="Q47" i="17"/>
  <c r="M47" i="17"/>
  <c r="G47" i="17"/>
  <c r="W47" i="17"/>
  <c r="S104" i="18"/>
  <c r="S102" i="18" s="1"/>
  <c r="T104" i="18"/>
  <c r="T102" i="18" s="1"/>
  <c r="Z97" i="18"/>
  <c r="E97" i="18"/>
  <c r="X92" i="18"/>
  <c r="H92" i="18"/>
  <c r="X87" i="18"/>
  <c r="H87" i="18"/>
  <c r="P81" i="18"/>
  <c r="AD97" i="18"/>
  <c r="I97" i="18"/>
  <c r="S97" i="18"/>
  <c r="AD92" i="18"/>
  <c r="I92" i="18"/>
  <c r="S92" i="18"/>
  <c r="Y37" i="18"/>
  <c r="M37" i="18"/>
  <c r="F37" i="18"/>
  <c r="V37" i="18"/>
  <c r="K33" i="18"/>
  <c r="X33" i="18"/>
  <c r="N33" i="18"/>
  <c r="AD33" i="18"/>
  <c r="K55" i="18"/>
  <c r="W55" i="18"/>
  <c r="N55" i="18"/>
  <c r="AD55" i="18"/>
  <c r="Q55" i="18"/>
  <c r="S51" i="18"/>
  <c r="O51" i="18"/>
  <c r="J51" i="18"/>
  <c r="Z51" i="18"/>
  <c r="M51" i="18"/>
  <c r="AC51" i="18"/>
  <c r="I71" i="18"/>
  <c r="I70" i="18" s="1"/>
  <c r="M71" i="18"/>
  <c r="M70" i="18" s="1"/>
  <c r="F71" i="18"/>
  <c r="F70" i="18" s="1"/>
  <c r="AB71" i="18"/>
  <c r="AB70" i="18" s="1"/>
  <c r="S71" i="18"/>
  <c r="S70" i="18" s="1"/>
  <c r="E47" i="18"/>
  <c r="AA16" i="18"/>
  <c r="O42" i="18"/>
  <c r="AB42" i="18"/>
  <c r="L42" i="18"/>
  <c r="AA42" i="18"/>
  <c r="R42" i="18"/>
  <c r="E42" i="18"/>
  <c r="U42" i="18"/>
  <c r="Q29" i="18"/>
  <c r="M29" i="18"/>
  <c r="N29" i="18"/>
  <c r="AD29" i="18"/>
  <c r="G16" i="18"/>
  <c r="Q16" i="18"/>
  <c r="P104" i="17"/>
  <c r="P102" i="17" s="1"/>
  <c r="K104" i="17"/>
  <c r="K102" i="17" s="1"/>
  <c r="AA104" i="17"/>
  <c r="AA102" i="17" s="1"/>
  <c r="AH81" i="17"/>
  <c r="O71" i="17"/>
  <c r="O70" i="17" s="1"/>
  <c r="M71" i="17"/>
  <c r="M70" i="17" s="1"/>
  <c r="AC71" i="17"/>
  <c r="AC70" i="17" s="1"/>
  <c r="AD111" i="17"/>
  <c r="H92" i="17"/>
  <c r="J92" i="17"/>
  <c r="F92" i="17"/>
  <c r="AB92" i="17"/>
  <c r="S92" i="17"/>
  <c r="Y64" i="17"/>
  <c r="G64" i="17"/>
  <c r="W64" i="17"/>
  <c r="H64" i="17"/>
  <c r="H97" i="17"/>
  <c r="J97" i="17"/>
  <c r="F97" i="17"/>
  <c r="AB97" i="17"/>
  <c r="S97" i="17"/>
  <c r="H87" i="17"/>
  <c r="J87" i="17"/>
  <c r="F87" i="17"/>
  <c r="AB87" i="17"/>
  <c r="S87" i="17"/>
  <c r="AB64" i="17"/>
  <c r="F64" i="17"/>
  <c r="U51" i="17"/>
  <c r="AA33" i="17"/>
  <c r="F33" i="17"/>
  <c r="V29" i="17"/>
  <c r="K25" i="17"/>
  <c r="AA21" i="17"/>
  <c r="F21" i="17"/>
  <c r="V16" i="17"/>
  <c r="T111" i="16"/>
  <c r="K111" i="16"/>
  <c r="AA111" i="16"/>
  <c r="T97" i="16"/>
  <c r="K97" i="16"/>
  <c r="AA97" i="16"/>
  <c r="T92" i="16"/>
  <c r="K92" i="16"/>
  <c r="AA92" i="16"/>
  <c r="T87" i="16"/>
  <c r="K87" i="16"/>
  <c r="AA87" i="16"/>
  <c r="I51" i="17"/>
  <c r="T47" i="17"/>
  <c r="O33" i="17"/>
  <c r="M33" i="17"/>
  <c r="AC33" i="17"/>
  <c r="O29" i="17"/>
  <c r="M29" i="17"/>
  <c r="AC29" i="17"/>
  <c r="O25" i="17"/>
  <c r="M25" i="17"/>
  <c r="AC25" i="17"/>
  <c r="O21" i="17"/>
  <c r="M21" i="17"/>
  <c r="AC21" i="17"/>
  <c r="O16" i="17"/>
  <c r="M16" i="17"/>
  <c r="AC16" i="17"/>
  <c r="P55" i="17"/>
  <c r="Z51" i="17"/>
  <c r="E42" i="17"/>
  <c r="U42" i="17"/>
  <c r="J42" i="17"/>
  <c r="Z42" i="17"/>
  <c r="E37" i="17"/>
  <c r="U37" i="17"/>
  <c r="J37" i="17"/>
  <c r="Z37" i="17"/>
  <c r="N33" i="17"/>
  <c r="N29" i="17"/>
  <c r="N25" i="17"/>
  <c r="N21" i="17"/>
  <c r="N16" i="17"/>
  <c r="L111" i="16"/>
  <c r="L97" i="16"/>
  <c r="L92" i="16"/>
  <c r="L87" i="16"/>
  <c r="X71" i="16"/>
  <c r="X70" i="16" s="1"/>
  <c r="H71" i="16"/>
  <c r="H70" i="16" s="1"/>
  <c r="X64" i="16"/>
  <c r="H64" i="16"/>
  <c r="P55" i="16"/>
  <c r="L51" i="16"/>
  <c r="X47" i="16"/>
  <c r="H47" i="16"/>
  <c r="L42" i="16"/>
  <c r="L37" i="16"/>
  <c r="L33" i="16"/>
  <c r="X29" i="16"/>
  <c r="H29" i="16"/>
  <c r="P16" i="16"/>
  <c r="L55" i="17"/>
  <c r="H55" i="17"/>
  <c r="AC55" i="17"/>
  <c r="S55" i="17"/>
  <c r="F51" i="17"/>
  <c r="AB51" i="17"/>
  <c r="X51" i="17"/>
  <c r="O51" i="17"/>
  <c r="AH51" i="17"/>
  <c r="N47" i="17"/>
  <c r="V47" i="17"/>
  <c r="R47" i="17"/>
  <c r="K47" i="17"/>
  <c r="AA47" i="17"/>
  <c r="O104" i="18"/>
  <c r="O102" i="18" s="1"/>
  <c r="P111" i="18"/>
  <c r="P104" i="18"/>
  <c r="P102" i="18" s="1"/>
  <c r="U97" i="18"/>
  <c r="T92" i="18"/>
  <c r="T87" i="18"/>
  <c r="L81" i="18"/>
  <c r="Y97" i="18"/>
  <c r="G97" i="18"/>
  <c r="W97" i="18"/>
  <c r="Y92" i="18"/>
  <c r="G92" i="18"/>
  <c r="W92" i="18"/>
  <c r="Q37" i="18"/>
  <c r="S37" i="18"/>
  <c r="J37" i="18"/>
  <c r="Z37" i="18"/>
  <c r="H33" i="18"/>
  <c r="AC33" i="18"/>
  <c r="R33" i="18"/>
  <c r="T55" i="18"/>
  <c r="AH55" i="18"/>
  <c r="R55" i="18"/>
  <c r="E55" i="18"/>
  <c r="U55" i="18"/>
  <c r="K51" i="18"/>
  <c r="W51" i="18"/>
  <c r="N51" i="18"/>
  <c r="AD51" i="18"/>
  <c r="Q51" i="18"/>
  <c r="P71" i="18"/>
  <c r="P70" i="18" s="1"/>
  <c r="T71" i="18"/>
  <c r="T70" i="18" s="1"/>
  <c r="R71" i="18"/>
  <c r="R70" i="18" s="1"/>
  <c r="L71" i="18"/>
  <c r="L70" i="18" s="1"/>
  <c r="G71" i="18"/>
  <c r="G70" i="18" s="1"/>
  <c r="W71" i="18"/>
  <c r="W70" i="18" s="1"/>
  <c r="H42" i="18"/>
  <c r="W42" i="18"/>
  <c r="F42" i="18"/>
  <c r="V42" i="18"/>
  <c r="I42" i="18"/>
  <c r="Y42" i="18"/>
  <c r="AB29" i="18"/>
  <c r="Y29" i="18"/>
  <c r="S29" i="18"/>
  <c r="R29" i="18"/>
  <c r="E25" i="18"/>
  <c r="E16" i="18"/>
  <c r="AH111" i="17"/>
  <c r="R104" i="17"/>
  <c r="R102" i="17" s="1"/>
  <c r="U104" i="17"/>
  <c r="U102" i="17" s="1"/>
  <c r="O104" i="17"/>
  <c r="O102" i="17" s="1"/>
  <c r="AH104" i="17"/>
  <c r="AH102" i="17" s="1"/>
  <c r="E81" i="17"/>
  <c r="AH77" i="17"/>
  <c r="AH71" i="17"/>
  <c r="J71" i="17"/>
  <c r="J70" i="17" s="1"/>
  <c r="Q71" i="17"/>
  <c r="Q70" i="17" s="1"/>
  <c r="AD16" i="18"/>
  <c r="T64" i="17"/>
  <c r="K64" i="17"/>
  <c r="AA64" i="17"/>
  <c r="X64" i="17"/>
  <c r="Y97" i="17"/>
  <c r="R97" i="17"/>
  <c r="P97" i="17"/>
  <c r="L97" i="17"/>
  <c r="G97" i="17"/>
  <c r="W97" i="17"/>
  <c r="Y87" i="17"/>
  <c r="R87" i="17"/>
  <c r="P87" i="17"/>
  <c r="L87" i="17"/>
  <c r="G87" i="17"/>
  <c r="W87" i="17"/>
  <c r="V64" i="17"/>
  <c r="J51" i="17"/>
  <c r="V33" i="17"/>
  <c r="P29" i="17"/>
  <c r="N111" i="16"/>
  <c r="O111" i="16"/>
  <c r="AH111" i="16"/>
  <c r="N97" i="16"/>
  <c r="O97" i="16"/>
  <c r="AH97" i="16"/>
  <c r="N92" i="16"/>
  <c r="O92" i="16"/>
  <c r="AH92" i="16"/>
  <c r="N87" i="16"/>
  <c r="O87" i="16"/>
  <c r="AH87" i="16"/>
  <c r="AD55" i="17"/>
  <c r="I47" i="17"/>
  <c r="AH33" i="17"/>
  <c r="J33" i="17"/>
  <c r="Q33" i="17"/>
  <c r="AH29" i="17"/>
  <c r="J29" i="17"/>
  <c r="Q29" i="17"/>
  <c r="AH25" i="17"/>
  <c r="J25" i="17"/>
  <c r="Q25" i="17"/>
  <c r="AH21" i="17"/>
  <c r="J21" i="17"/>
  <c r="Q21" i="17"/>
  <c r="AH16" i="17"/>
  <c r="J16" i="17"/>
  <c r="Q16" i="17"/>
  <c r="E55" i="17"/>
  <c r="P51" i="17"/>
  <c r="Z47" i="17"/>
  <c r="AB42" i="17"/>
  <c r="I42" i="17"/>
  <c r="Y42" i="17"/>
  <c r="N42" i="17"/>
  <c r="AD42" i="17"/>
  <c r="AB37" i="17"/>
  <c r="I37" i="17"/>
  <c r="Y37" i="17"/>
  <c r="N37" i="17"/>
  <c r="AD37" i="17"/>
  <c r="H33" i="17"/>
  <c r="H29" i="17"/>
  <c r="H25" i="17"/>
  <c r="H21" i="17"/>
  <c r="F111" i="16"/>
  <c r="F97" i="16"/>
  <c r="F92" i="16"/>
  <c r="F87" i="16"/>
  <c r="T64" i="16"/>
  <c r="X51" i="16"/>
  <c r="H51" i="16"/>
  <c r="X42" i="16"/>
  <c r="H42" i="16"/>
  <c r="X37" i="16"/>
  <c r="H37" i="16"/>
  <c r="T29" i="16"/>
  <c r="P21" i="16"/>
  <c r="L16" i="16"/>
  <c r="Y55" i="17"/>
  <c r="Q55" i="17"/>
  <c r="M55" i="17"/>
  <c r="G55" i="17"/>
  <c r="W55" i="17"/>
  <c r="L51" i="17"/>
  <c r="H51" i="17"/>
  <c r="AC51" i="17"/>
  <c r="S51" i="17"/>
  <c r="F47" i="17"/>
  <c r="AB47" i="17"/>
  <c r="X47" i="17"/>
  <c r="O47" i="17"/>
  <c r="AH47" i="17"/>
  <c r="L111" i="15"/>
  <c r="T104" i="15"/>
  <c r="T102" i="15" s="1"/>
  <c r="Y97" i="15"/>
  <c r="I97" i="15"/>
  <c r="P97" i="15"/>
  <c r="AB92" i="15"/>
  <c r="G92" i="15"/>
  <c r="E92" i="15"/>
  <c r="P81" i="15"/>
  <c r="L71" i="15"/>
  <c r="L70" i="15" s="1"/>
  <c r="L69" i="15" s="1"/>
  <c r="Y92" i="15"/>
  <c r="F92" i="15"/>
  <c r="V92" i="15"/>
  <c r="M92" i="15"/>
  <c r="H87" i="15"/>
  <c r="AC87" i="15"/>
  <c r="U87" i="15"/>
  <c r="Q87" i="15"/>
  <c r="J87" i="15"/>
  <c r="Z87" i="15"/>
  <c r="P55" i="15"/>
  <c r="L51" i="15"/>
  <c r="X47" i="15"/>
  <c r="H47" i="15"/>
  <c r="Y64" i="15"/>
  <c r="R64" i="15"/>
  <c r="L64" i="15"/>
  <c r="G64" i="15"/>
  <c r="W64" i="15"/>
  <c r="V37" i="15"/>
  <c r="F37" i="15"/>
  <c r="N33" i="15"/>
  <c r="V29" i="15"/>
  <c r="F29" i="15"/>
  <c r="V25" i="15"/>
  <c r="F25" i="15"/>
  <c r="N21" i="15"/>
  <c r="V16" i="15"/>
  <c r="F16" i="15"/>
  <c r="P111" i="14"/>
  <c r="I64" i="15"/>
  <c r="T42" i="15"/>
  <c r="P37" i="15"/>
  <c r="X33" i="15"/>
  <c r="H33" i="15"/>
  <c r="P29" i="15"/>
  <c r="P25" i="15"/>
  <c r="X21" i="15"/>
  <c r="H21" i="15"/>
  <c r="P16" i="15"/>
  <c r="V111" i="14"/>
  <c r="F111" i="14"/>
  <c r="L104" i="14"/>
  <c r="L102" i="14" s="1"/>
  <c r="V104" i="14"/>
  <c r="V102" i="14" s="1"/>
  <c r="X104" i="14"/>
  <c r="X102" i="14" s="1"/>
  <c r="P97" i="14"/>
  <c r="P92" i="14"/>
  <c r="T87" i="14"/>
  <c r="L81" i="14"/>
  <c r="X71" i="14"/>
  <c r="X70" i="14" s="1"/>
  <c r="X69" i="14" s="1"/>
  <c r="H71" i="14"/>
  <c r="H70" i="14" s="1"/>
  <c r="H69" i="14" s="1"/>
  <c r="S87" i="14"/>
  <c r="AA81" i="14"/>
  <c r="K81" i="14"/>
  <c r="O71" i="14"/>
  <c r="O70" i="14" s="1"/>
  <c r="T64" i="14"/>
  <c r="K64" i="14"/>
  <c r="AA64" i="14"/>
  <c r="E64" i="14"/>
  <c r="P55" i="14"/>
  <c r="L51" i="14"/>
  <c r="X47" i="14"/>
  <c r="H47" i="14"/>
  <c r="X42" i="14"/>
  <c r="H42" i="14"/>
  <c r="X37" i="14"/>
  <c r="H37" i="14"/>
  <c r="T33" i="14"/>
  <c r="P29" i="14"/>
  <c r="X25" i="14"/>
  <c r="H25" i="14"/>
  <c r="U21" i="14"/>
  <c r="E21" i="14"/>
  <c r="L21" i="14"/>
  <c r="T16" i="14"/>
  <c r="Z21" i="14"/>
  <c r="J21" i="14"/>
  <c r="AD16" i="14"/>
  <c r="N16" i="14"/>
  <c r="U97" i="15"/>
  <c r="E97" i="15"/>
  <c r="AB97" i="15"/>
  <c r="L97" i="15"/>
  <c r="U92" i="15"/>
  <c r="T92" i="15"/>
  <c r="Z92" i="15"/>
  <c r="H92" i="15"/>
  <c r="M87" i="15"/>
  <c r="E87" i="15"/>
  <c r="AA87" i="15"/>
  <c r="W87" i="15"/>
  <c r="N87" i="15"/>
  <c r="AD87" i="15"/>
  <c r="N64" i="15"/>
  <c r="X64" i="15"/>
  <c r="Q64" i="15"/>
  <c r="K64" i="15"/>
  <c r="AA64" i="15"/>
  <c r="R37" i="15"/>
  <c r="Z33" i="15"/>
  <c r="J33" i="15"/>
  <c r="R29" i="15"/>
  <c r="R16" i="15"/>
  <c r="L42" i="15"/>
  <c r="X42" i="15"/>
  <c r="AB37" i="15"/>
  <c r="L37" i="15"/>
  <c r="T33" i="15"/>
  <c r="AB29" i="15"/>
  <c r="L29" i="15"/>
  <c r="AB16" i="15"/>
  <c r="L16" i="15"/>
  <c r="R111" i="14"/>
  <c r="H104" i="14"/>
  <c r="H102" i="14" s="1"/>
  <c r="Z104" i="14"/>
  <c r="Z102" i="14" s="1"/>
  <c r="L97" i="14"/>
  <c r="L92" i="14"/>
  <c r="P87" i="14"/>
  <c r="O87" i="14"/>
  <c r="W81" i="14"/>
  <c r="G81" i="14"/>
  <c r="AA71" i="14"/>
  <c r="AA70" i="14" s="1"/>
  <c r="AA69" i="14" s="1"/>
  <c r="K71" i="14"/>
  <c r="K70" i="14" s="1"/>
  <c r="K69" i="14" s="1"/>
  <c r="N64" i="14"/>
  <c r="O64" i="14"/>
  <c r="U64" i="14"/>
  <c r="X51" i="14"/>
  <c r="H51" i="14"/>
  <c r="T42" i="14"/>
  <c r="T37" i="14"/>
  <c r="P33" i="14"/>
  <c r="L29" i="14"/>
  <c r="Q21" i="14"/>
  <c r="X21" i="14"/>
  <c r="H21" i="14"/>
  <c r="P16" i="14"/>
  <c r="V21" i="14"/>
  <c r="F21" i="14"/>
  <c r="Z16" i="14"/>
  <c r="J16" i="14"/>
  <c r="T111" i="15"/>
  <c r="L104" i="15"/>
  <c r="L102" i="15" s="1"/>
  <c r="Q97" i="15"/>
  <c r="X97" i="15"/>
  <c r="H97" i="15"/>
  <c r="Q92" i="15"/>
  <c r="P92" i="15"/>
  <c r="H81" i="15"/>
  <c r="T71" i="15"/>
  <c r="T70" i="15" s="1"/>
  <c r="T69" i="15" s="1"/>
  <c r="O92" i="15"/>
  <c r="N92" i="15"/>
  <c r="AD92" i="15"/>
  <c r="X92" i="15"/>
  <c r="S87" i="15"/>
  <c r="K87" i="15"/>
  <c r="G87" i="15"/>
  <c r="AB87" i="15"/>
  <c r="R87" i="15"/>
  <c r="X55" i="15"/>
  <c r="H55" i="15"/>
  <c r="T51" i="15"/>
  <c r="P47" i="15"/>
  <c r="H64" i="15"/>
  <c r="AC64" i="15"/>
  <c r="V64" i="15"/>
  <c r="O64" i="15"/>
  <c r="AH64" i="15"/>
  <c r="N37" i="15"/>
  <c r="V33" i="15"/>
  <c r="F33" i="15"/>
  <c r="N29" i="15"/>
  <c r="N16" i="15"/>
  <c r="X111" i="14"/>
  <c r="H111" i="14"/>
  <c r="AD64" i="15"/>
  <c r="H42" i="15"/>
  <c r="X37" i="15"/>
  <c r="H37" i="15"/>
  <c r="P33" i="15"/>
  <c r="X29" i="15"/>
  <c r="H29" i="15"/>
  <c r="X16" i="15"/>
  <c r="H16" i="15"/>
  <c r="AD111" i="14"/>
  <c r="N111" i="14"/>
  <c r="N104" i="14"/>
  <c r="N102" i="14" s="1"/>
  <c r="AD104" i="14"/>
  <c r="X97" i="14"/>
  <c r="H97" i="14"/>
  <c r="X92" i="14"/>
  <c r="H92" i="14"/>
  <c r="L87" i="14"/>
  <c r="T81" i="14"/>
  <c r="P71" i="14"/>
  <c r="P70" i="14" s="1"/>
  <c r="AD64" i="14"/>
  <c r="I64" i="14"/>
  <c r="S64" i="14"/>
  <c r="P64" i="14"/>
  <c r="X55" i="14"/>
  <c r="H55" i="14"/>
  <c r="T51" i="14"/>
  <c r="AB16" i="14"/>
  <c r="L16" i="14"/>
  <c r="R21" i="14"/>
  <c r="V16" i="14"/>
  <c r="F16" i="14"/>
  <c r="X104" i="15"/>
  <c r="X102" i="15" s="1"/>
  <c r="H104" i="15"/>
  <c r="H102" i="15" s="1"/>
  <c r="M97" i="15"/>
  <c r="T97" i="15"/>
  <c r="L92" i="15"/>
  <c r="AH92" i="15"/>
  <c r="I92" i="15"/>
  <c r="S92" i="15"/>
  <c r="Y87" i="15"/>
  <c r="X87" i="15"/>
  <c r="P87" i="15"/>
  <c r="L87" i="15"/>
  <c r="F87" i="15"/>
  <c r="V87" i="15"/>
  <c r="AD70" i="15"/>
  <c r="AD81" i="15"/>
  <c r="T55" i="15"/>
  <c r="P51" i="15"/>
  <c r="L47" i="15"/>
  <c r="M64" i="15"/>
  <c r="F64" i="15"/>
  <c r="AB64" i="15"/>
  <c r="S64" i="15"/>
  <c r="AD42" i="15"/>
  <c r="Z37" i="15"/>
  <c r="J37" i="15"/>
  <c r="R33" i="15"/>
  <c r="Z29" i="15"/>
  <c r="J29" i="15"/>
  <c r="Z25" i="15"/>
  <c r="J25" i="15"/>
  <c r="R21" i="15"/>
  <c r="Z16" i="15"/>
  <c r="J16" i="15"/>
  <c r="T64" i="15"/>
  <c r="P42" i="15"/>
  <c r="T37" i="15"/>
  <c r="AB33" i="15"/>
  <c r="L33" i="15"/>
  <c r="T29" i="15"/>
  <c r="T25" i="15"/>
  <c r="AB21" i="15"/>
  <c r="L21" i="15"/>
  <c r="T16" i="15"/>
  <c r="R104" i="14"/>
  <c r="R102" i="14" s="1"/>
  <c r="T104" i="14"/>
  <c r="T102" i="14" s="1"/>
  <c r="T97" i="14"/>
  <c r="T92" i="14"/>
  <c r="X87" i="14"/>
  <c r="H87" i="14"/>
  <c r="P81" i="14"/>
  <c r="L71" i="14"/>
  <c r="L70" i="14" s="1"/>
  <c r="Y64" i="14"/>
  <c r="G64" i="14"/>
  <c r="W64" i="14"/>
  <c r="J64" i="14"/>
  <c r="T55" i="14"/>
  <c r="P51" i="14"/>
  <c r="L47" i="14"/>
  <c r="L42" i="14"/>
  <c r="L37" i="14"/>
  <c r="X33" i="14"/>
  <c r="H33" i="14"/>
  <c r="T29" i="14"/>
  <c r="L25" i="14"/>
  <c r="Y21" i="14"/>
  <c r="I21" i="14"/>
  <c r="P21" i="14"/>
  <c r="X16" i="14"/>
  <c r="AD21" i="14"/>
  <c r="R16" i="14"/>
  <c r="E16" i="14"/>
  <c r="E33" i="13"/>
  <c r="E77" i="13"/>
  <c r="E81" i="13"/>
  <c r="E29" i="13"/>
  <c r="H69" i="15" l="1"/>
  <c r="O69" i="15"/>
  <c r="P69" i="15"/>
  <c r="Y69" i="15"/>
  <c r="I69" i="15"/>
  <c r="AD69" i="15"/>
  <c r="N69" i="15"/>
  <c r="AE69" i="15"/>
  <c r="M69" i="15"/>
  <c r="U69" i="15"/>
  <c r="V69" i="15"/>
  <c r="W69" i="15"/>
  <c r="Q69" i="15"/>
  <c r="AH69" i="15"/>
  <c r="AB69" i="15"/>
  <c r="AF69" i="15"/>
  <c r="AC69" i="14"/>
  <c r="L69" i="14"/>
  <c r="P69" i="14"/>
  <c r="AB69" i="14"/>
  <c r="N69" i="14"/>
  <c r="AD69" i="14"/>
  <c r="AF69" i="14"/>
  <c r="I69" i="14"/>
  <c r="F69" i="14"/>
  <c r="J69" i="14"/>
  <c r="G69" i="14"/>
  <c r="Y69" i="14"/>
  <c r="O69" i="14"/>
  <c r="W69" i="14"/>
  <c r="AI69" i="14"/>
  <c r="T69" i="14"/>
  <c r="AB69" i="13"/>
  <c r="Q69" i="13"/>
  <c r="Z69" i="13"/>
  <c r="F69" i="13"/>
  <c r="G69" i="13"/>
  <c r="E69" i="13"/>
  <c r="O69" i="13"/>
  <c r="X69" i="13"/>
  <c r="U69" i="13"/>
  <c r="H69" i="13"/>
  <c r="AG15" i="18"/>
  <c r="AG69" i="17"/>
  <c r="AG15" i="13"/>
  <c r="AM64" i="18"/>
  <c r="AI15" i="19"/>
  <c r="AK64" i="18"/>
  <c r="AL64" i="18"/>
  <c r="AG15" i="16"/>
  <c r="AE15" i="13"/>
  <c r="AI15" i="13"/>
  <c r="AG86" i="14"/>
  <c r="AG28" i="14"/>
  <c r="AF15" i="13"/>
  <c r="AG86" i="19"/>
  <c r="AG15" i="19"/>
  <c r="AI15" i="18"/>
  <c r="AG15" i="14"/>
  <c r="E86" i="14"/>
  <c r="AG86" i="16"/>
  <c r="AD69" i="17"/>
  <c r="AG86" i="13"/>
  <c r="G86" i="19"/>
  <c r="M69" i="19"/>
  <c r="AB15" i="19"/>
  <c r="AG86" i="18"/>
  <c r="AG28" i="18"/>
  <c r="AI86" i="14"/>
  <c r="AE28" i="13"/>
  <c r="AI86" i="19"/>
  <c r="AC15" i="14"/>
  <c r="AI15" i="14"/>
  <c r="AG28" i="13"/>
  <c r="AB69" i="19"/>
  <c r="AG28" i="19"/>
  <c r="AF15" i="19"/>
  <c r="S69" i="18"/>
  <c r="V15" i="18"/>
  <c r="AG15" i="17"/>
  <c r="AI86" i="17"/>
  <c r="AI86" i="15"/>
  <c r="AI28" i="13"/>
  <c r="R69" i="19"/>
  <c r="Z69" i="19"/>
  <c r="AG28" i="16"/>
  <c r="AI15" i="15"/>
  <c r="AF15" i="15"/>
  <c r="F69" i="16"/>
  <c r="AF69" i="16"/>
  <c r="AC69" i="17"/>
  <c r="AG28" i="17"/>
  <c r="AI15" i="17"/>
  <c r="AG86" i="17"/>
  <c r="X69" i="17"/>
  <c r="AD15" i="17"/>
  <c r="AH15" i="18"/>
  <c r="G69" i="19"/>
  <c r="O69" i="19"/>
  <c r="J69" i="19"/>
  <c r="AI28" i="19"/>
  <c r="K69" i="19"/>
  <c r="AM47" i="19"/>
  <c r="AL47" i="19"/>
  <c r="AK47" i="19"/>
  <c r="AL104" i="19"/>
  <c r="AM104" i="19"/>
  <c r="AK104" i="19"/>
  <c r="AM87" i="19"/>
  <c r="AK87" i="19"/>
  <c r="AL87" i="19"/>
  <c r="AJ86" i="19"/>
  <c r="AK77" i="19"/>
  <c r="AM77" i="19"/>
  <c r="AL77" i="19"/>
  <c r="AM102" i="19"/>
  <c r="AL42" i="19"/>
  <c r="AM42" i="19"/>
  <c r="AK42" i="19"/>
  <c r="AM79" i="19"/>
  <c r="AL79" i="19"/>
  <c r="AK79" i="19"/>
  <c r="AL21" i="19"/>
  <c r="AM21" i="19"/>
  <c r="AK21" i="19"/>
  <c r="AK51" i="19"/>
  <c r="AM51" i="19"/>
  <c r="AL51" i="19"/>
  <c r="AJ70" i="19"/>
  <c r="AL71" i="19"/>
  <c r="AM71" i="19"/>
  <c r="AK71" i="19"/>
  <c r="AL81" i="19"/>
  <c r="AK81" i="19"/>
  <c r="AM81" i="19"/>
  <c r="AM29" i="19"/>
  <c r="AL29" i="19"/>
  <c r="AK29" i="19"/>
  <c r="AJ28" i="19"/>
  <c r="AL16" i="19"/>
  <c r="AK16" i="19"/>
  <c r="AM16" i="19"/>
  <c r="AJ15" i="19"/>
  <c r="AI69" i="19"/>
  <c r="AM64" i="19"/>
  <c r="AL64" i="19"/>
  <c r="AK64" i="19"/>
  <c r="AK59" i="19"/>
  <c r="AM59" i="19"/>
  <c r="AL59" i="19"/>
  <c r="AM111" i="19"/>
  <c r="AL111" i="19"/>
  <c r="AK111" i="19"/>
  <c r="AM37" i="19"/>
  <c r="AL37" i="19"/>
  <c r="AK37" i="19"/>
  <c r="AM97" i="19"/>
  <c r="AL97" i="19"/>
  <c r="AK97" i="19"/>
  <c r="AM55" i="19"/>
  <c r="AL55" i="19"/>
  <c r="AK55" i="19"/>
  <c r="AK92" i="19"/>
  <c r="AL92" i="19"/>
  <c r="AM92" i="19"/>
  <c r="AL33" i="19"/>
  <c r="AK33" i="19"/>
  <c r="AM33" i="19"/>
  <c r="AK25" i="19"/>
  <c r="AL25" i="19"/>
  <c r="AM25" i="19"/>
  <c r="AL81" i="18"/>
  <c r="AK81" i="18"/>
  <c r="AM81" i="18"/>
  <c r="AK47" i="18"/>
  <c r="AM47" i="18"/>
  <c r="AL47" i="18"/>
  <c r="AL25" i="18"/>
  <c r="AM25" i="18"/>
  <c r="AK25" i="18"/>
  <c r="AK21" i="18"/>
  <c r="AM21" i="18"/>
  <c r="AL21" i="18"/>
  <c r="AM51" i="18"/>
  <c r="AL51" i="18"/>
  <c r="AK51" i="18"/>
  <c r="AK37" i="18"/>
  <c r="AM37" i="18"/>
  <c r="AL37" i="18"/>
  <c r="AF69" i="18"/>
  <c r="AJ70" i="18"/>
  <c r="AM71" i="18"/>
  <c r="AK71" i="18"/>
  <c r="AL71" i="18"/>
  <c r="AI86" i="18"/>
  <c r="AI69" i="18"/>
  <c r="AK104" i="18"/>
  <c r="AM104" i="18"/>
  <c r="AL104" i="18"/>
  <c r="AM111" i="18"/>
  <c r="AL111" i="18"/>
  <c r="AK111" i="18"/>
  <c r="AL33" i="18"/>
  <c r="AM33" i="18"/>
  <c r="AK33" i="18"/>
  <c r="AL92" i="18"/>
  <c r="AK92" i="18"/>
  <c r="AM92" i="18"/>
  <c r="AJ86" i="18"/>
  <c r="AK87" i="18"/>
  <c r="AM87" i="18"/>
  <c r="AL87" i="18"/>
  <c r="AL42" i="18"/>
  <c r="AK42" i="18"/>
  <c r="AM42" i="18"/>
  <c r="AI28" i="18"/>
  <c r="AL59" i="18"/>
  <c r="AK59" i="18"/>
  <c r="AM59" i="18"/>
  <c r="AK97" i="18"/>
  <c r="AM97" i="18"/>
  <c r="AL97" i="18"/>
  <c r="AL16" i="18"/>
  <c r="AK16" i="18"/>
  <c r="AM16" i="18"/>
  <c r="AJ15" i="18"/>
  <c r="AM79" i="18"/>
  <c r="AL79" i="18"/>
  <c r="AK79" i="18"/>
  <c r="AM55" i="18"/>
  <c r="AL55" i="18"/>
  <c r="AK55" i="18"/>
  <c r="AM102" i="18"/>
  <c r="AK102" i="18"/>
  <c r="AL102" i="18"/>
  <c r="AM77" i="18"/>
  <c r="AL77" i="18"/>
  <c r="AK77" i="18"/>
  <c r="AM29" i="18"/>
  <c r="AK29" i="18"/>
  <c r="AL29" i="18"/>
  <c r="AJ28" i="18"/>
  <c r="AI28" i="17"/>
  <c r="AB15" i="16"/>
  <c r="AI15" i="16"/>
  <c r="AK81" i="16"/>
  <c r="AM81" i="16"/>
  <c r="AL81" i="16"/>
  <c r="AK79" i="16"/>
  <c r="AM79" i="16"/>
  <c r="AL79" i="16"/>
  <c r="AM51" i="16"/>
  <c r="AL51" i="16"/>
  <c r="AK51" i="16"/>
  <c r="AI28" i="16"/>
  <c r="AK29" i="16"/>
  <c r="AM29" i="16"/>
  <c r="AL29" i="16"/>
  <c r="AJ28" i="16"/>
  <c r="AL55" i="16"/>
  <c r="AK55" i="16"/>
  <c r="AM55" i="16"/>
  <c r="AM87" i="16"/>
  <c r="AL87" i="16"/>
  <c r="AK87" i="16"/>
  <c r="AJ86" i="16"/>
  <c r="AK33" i="16"/>
  <c r="AM33" i="16"/>
  <c r="AL33" i="16"/>
  <c r="AK16" i="16"/>
  <c r="AM16" i="16"/>
  <c r="AL16" i="16"/>
  <c r="AJ15" i="16"/>
  <c r="AI86" i="16"/>
  <c r="AI69" i="16"/>
  <c r="AM21" i="16"/>
  <c r="AL21" i="16"/>
  <c r="AK21" i="16"/>
  <c r="AL25" i="16"/>
  <c r="AK25" i="16"/>
  <c r="AM25" i="16"/>
  <c r="AL92" i="16"/>
  <c r="AK92" i="16"/>
  <c r="AM92" i="16"/>
  <c r="AM77" i="16"/>
  <c r="AK77" i="16"/>
  <c r="AL77" i="16"/>
  <c r="AM37" i="16"/>
  <c r="AL37" i="16"/>
  <c r="AK37" i="16"/>
  <c r="AJ70" i="16"/>
  <c r="AL71" i="16"/>
  <c r="AK71" i="16"/>
  <c r="AM71" i="16"/>
  <c r="AM111" i="16"/>
  <c r="AK111" i="16"/>
  <c r="AL111" i="16"/>
  <c r="AM104" i="16"/>
  <c r="AL104" i="16"/>
  <c r="AK104" i="16"/>
  <c r="AL59" i="16"/>
  <c r="AK59" i="16"/>
  <c r="AM59" i="16"/>
  <c r="AK97" i="16"/>
  <c r="AM97" i="16"/>
  <c r="AL97" i="16"/>
  <c r="AK47" i="16"/>
  <c r="AM47" i="16"/>
  <c r="AL47" i="16"/>
  <c r="AK64" i="16"/>
  <c r="AM64" i="16"/>
  <c r="AL64" i="16"/>
  <c r="AL42" i="16"/>
  <c r="AK42" i="16"/>
  <c r="AM42" i="16"/>
  <c r="AL64" i="15"/>
  <c r="AM64" i="15"/>
  <c r="AK64" i="15"/>
  <c r="AL77" i="15"/>
  <c r="AM77" i="15"/>
  <c r="AK77" i="15"/>
  <c r="AL42" i="15"/>
  <c r="AM42" i="15"/>
  <c r="AK42" i="15"/>
  <c r="AM51" i="15"/>
  <c r="AK51" i="15"/>
  <c r="AL51" i="15"/>
  <c r="AM104" i="15"/>
  <c r="AK104" i="15"/>
  <c r="AL104" i="15"/>
  <c r="AL16" i="15"/>
  <c r="AM16" i="15"/>
  <c r="AK16" i="15"/>
  <c r="AJ15" i="15"/>
  <c r="AM21" i="15"/>
  <c r="AK21" i="15"/>
  <c r="AL21" i="15"/>
  <c r="AK37" i="15"/>
  <c r="AM37" i="15"/>
  <c r="AL37" i="15"/>
  <c r="AI28" i="15"/>
  <c r="AL97" i="15"/>
  <c r="AM97" i="15"/>
  <c r="AK97" i="15"/>
  <c r="AM55" i="15"/>
  <c r="AK55" i="15"/>
  <c r="AL55" i="15"/>
  <c r="AM33" i="15"/>
  <c r="AK33" i="15"/>
  <c r="AL33" i="15"/>
  <c r="AL111" i="15"/>
  <c r="AM111" i="15"/>
  <c r="AK111" i="15"/>
  <c r="AL59" i="15"/>
  <c r="AM59" i="15"/>
  <c r="AK59" i="15"/>
  <c r="AM87" i="15"/>
  <c r="AK87" i="15"/>
  <c r="AL87" i="15"/>
  <c r="AJ86" i="15"/>
  <c r="AL25" i="15"/>
  <c r="AK25" i="15"/>
  <c r="AM25" i="15"/>
  <c r="AL92" i="15"/>
  <c r="AM92" i="15"/>
  <c r="AK92" i="15"/>
  <c r="AJ102" i="15"/>
  <c r="AL79" i="15"/>
  <c r="AM79" i="15"/>
  <c r="AK79" i="15"/>
  <c r="AJ70" i="15"/>
  <c r="AJ69" i="15" s="1"/>
  <c r="AM71" i="15"/>
  <c r="AK71" i="15"/>
  <c r="AL71" i="15"/>
  <c r="AL47" i="15"/>
  <c r="AM47" i="15"/>
  <c r="AK47" i="15"/>
  <c r="AL81" i="15"/>
  <c r="AM81" i="15"/>
  <c r="AK81" i="15"/>
  <c r="AL29" i="15"/>
  <c r="AM29" i="15"/>
  <c r="AK29" i="15"/>
  <c r="AJ28" i="15"/>
  <c r="AJ70" i="17"/>
  <c r="AM71" i="17"/>
  <c r="AK71" i="17"/>
  <c r="AL71" i="17"/>
  <c r="AK42" i="17"/>
  <c r="AL42" i="17"/>
  <c r="AM42" i="17"/>
  <c r="AL47" i="17"/>
  <c r="AK47" i="17"/>
  <c r="AM47" i="17"/>
  <c r="AK92" i="17"/>
  <c r="AL92" i="17"/>
  <c r="AM92" i="17"/>
  <c r="AL29" i="17"/>
  <c r="AM29" i="17"/>
  <c r="AK29" i="17"/>
  <c r="AJ28" i="17"/>
  <c r="AM37" i="17"/>
  <c r="AK37" i="17"/>
  <c r="AL37" i="17"/>
  <c r="AM51" i="17"/>
  <c r="AK51" i="17"/>
  <c r="AL51" i="17"/>
  <c r="AL111" i="17"/>
  <c r="AM111" i="17"/>
  <c r="AK111" i="17"/>
  <c r="AJ86" i="17"/>
  <c r="AM87" i="17"/>
  <c r="AK87" i="17"/>
  <c r="AL87" i="17"/>
  <c r="AM21" i="17"/>
  <c r="AK21" i="17"/>
  <c r="AL21" i="17"/>
  <c r="AL77" i="17"/>
  <c r="AM77" i="17"/>
  <c r="AK77" i="17"/>
  <c r="AM104" i="17"/>
  <c r="AK104" i="17"/>
  <c r="AL104" i="17"/>
  <c r="AL97" i="17"/>
  <c r="AK97" i="17"/>
  <c r="AM97" i="17"/>
  <c r="AL16" i="17"/>
  <c r="AM16" i="17"/>
  <c r="AK16" i="17"/>
  <c r="AJ15" i="17"/>
  <c r="AK55" i="17"/>
  <c r="AL55" i="17"/>
  <c r="AM55" i="17"/>
  <c r="AL33" i="17"/>
  <c r="AM33" i="17"/>
  <c r="AK33" i="17"/>
  <c r="AL79" i="17"/>
  <c r="AK79" i="17"/>
  <c r="AM79" i="17"/>
  <c r="AL81" i="17"/>
  <c r="AM81" i="17"/>
  <c r="AK81" i="17"/>
  <c r="AL64" i="17"/>
  <c r="AM64" i="17"/>
  <c r="AK64" i="17"/>
  <c r="T69" i="17"/>
  <c r="AK59" i="17"/>
  <c r="AM59" i="17"/>
  <c r="AL59" i="17"/>
  <c r="AI69" i="17"/>
  <c r="AK25" i="17"/>
  <c r="AL25" i="17"/>
  <c r="AM25" i="17"/>
  <c r="AM16" i="14"/>
  <c r="AK16" i="14"/>
  <c r="AL16" i="14"/>
  <c r="AJ15" i="14"/>
  <c r="AM59" i="14"/>
  <c r="AL59" i="14"/>
  <c r="AK59" i="14"/>
  <c r="AM47" i="14"/>
  <c r="AL47" i="14"/>
  <c r="AK47" i="14"/>
  <c r="AL97" i="14"/>
  <c r="AM97" i="14"/>
  <c r="AK97" i="14"/>
  <c r="AK64" i="14"/>
  <c r="AM64" i="14"/>
  <c r="AL64" i="14"/>
  <c r="AM81" i="14"/>
  <c r="AL81" i="14"/>
  <c r="AK81" i="14"/>
  <c r="AM42" i="14"/>
  <c r="AL42" i="14"/>
  <c r="AK42" i="14"/>
  <c r="AM77" i="14"/>
  <c r="AL77" i="14"/>
  <c r="AK77" i="14"/>
  <c r="AJ86" i="14"/>
  <c r="AK87" i="14"/>
  <c r="AM87" i="14"/>
  <c r="AL87" i="14"/>
  <c r="AM92" i="14"/>
  <c r="AK92" i="14"/>
  <c r="AL92" i="14"/>
  <c r="AJ102" i="14"/>
  <c r="AM104" i="14"/>
  <c r="AL104" i="14"/>
  <c r="AK104" i="14"/>
  <c r="AK51" i="14"/>
  <c r="AL51" i="14"/>
  <c r="AM51" i="14"/>
  <c r="AM111" i="14"/>
  <c r="AL111" i="14"/>
  <c r="AK111" i="14"/>
  <c r="AM29" i="14"/>
  <c r="AK29" i="14"/>
  <c r="AL29" i="14"/>
  <c r="AJ28" i="14"/>
  <c r="AM37" i="14"/>
  <c r="AL37" i="14"/>
  <c r="AK37" i="14"/>
  <c r="AM21" i="14"/>
  <c r="AL21" i="14"/>
  <c r="AK21" i="14"/>
  <c r="AM55" i="14"/>
  <c r="AL55" i="14"/>
  <c r="AK55" i="14"/>
  <c r="AJ70" i="14"/>
  <c r="AJ69" i="14" s="1"/>
  <c r="AM71" i="14"/>
  <c r="AL71" i="14"/>
  <c r="AK71" i="14"/>
  <c r="AK33" i="14"/>
  <c r="AL33" i="14"/>
  <c r="AM33" i="14"/>
  <c r="AM25" i="14"/>
  <c r="AK25" i="14"/>
  <c r="AL25" i="14"/>
  <c r="AM79" i="14"/>
  <c r="AL79" i="14"/>
  <c r="AK79" i="14"/>
  <c r="AI28" i="14"/>
  <c r="AM29" i="13"/>
  <c r="AL29" i="13"/>
  <c r="AK29" i="13"/>
  <c r="AJ28" i="13"/>
  <c r="AM21" i="13"/>
  <c r="AL21" i="13"/>
  <c r="AK21" i="13"/>
  <c r="AI86" i="13"/>
  <c r="AM42" i="13"/>
  <c r="AL42" i="13"/>
  <c r="AK42" i="13"/>
  <c r="AM51" i="13"/>
  <c r="AK51" i="13"/>
  <c r="AL51" i="13"/>
  <c r="AM59" i="13"/>
  <c r="AL59" i="13"/>
  <c r="AK59" i="13"/>
  <c r="AM104" i="13"/>
  <c r="AL104" i="13"/>
  <c r="AK104" i="13"/>
  <c r="AL77" i="13"/>
  <c r="AM77" i="13"/>
  <c r="AK77" i="13"/>
  <c r="AJ102" i="13"/>
  <c r="AK25" i="13"/>
  <c r="AM25" i="13"/>
  <c r="AL25" i="13"/>
  <c r="AK79" i="13"/>
  <c r="AL79" i="13"/>
  <c r="AM79" i="13"/>
  <c r="AK81" i="13"/>
  <c r="AM81" i="13"/>
  <c r="AL81" i="13"/>
  <c r="AL64" i="13"/>
  <c r="AK64" i="13"/>
  <c r="AM64" i="13"/>
  <c r="AM87" i="13"/>
  <c r="AL87" i="13"/>
  <c r="AK87" i="13"/>
  <c r="AJ86" i="13"/>
  <c r="AL47" i="13"/>
  <c r="AK47" i="13"/>
  <c r="AM47" i="13"/>
  <c r="AL111" i="13"/>
  <c r="AM111" i="13"/>
  <c r="AK111" i="13"/>
  <c r="AM37" i="13"/>
  <c r="AL37" i="13"/>
  <c r="AK37" i="13"/>
  <c r="AJ70" i="13"/>
  <c r="AJ69" i="13" s="1"/>
  <c r="AL71" i="13"/>
  <c r="AK71" i="13"/>
  <c r="AM71" i="13"/>
  <c r="AK16" i="13"/>
  <c r="AM16" i="13"/>
  <c r="AL16" i="13"/>
  <c r="AJ15" i="13"/>
  <c r="AL97" i="13"/>
  <c r="AK97" i="13"/>
  <c r="AM97" i="13"/>
  <c r="AM55" i="13"/>
  <c r="AL55" i="13"/>
  <c r="AK55" i="13"/>
  <c r="AK33" i="13"/>
  <c r="AM33" i="13"/>
  <c r="AL33" i="13"/>
  <c r="AL92" i="13"/>
  <c r="AK92" i="13"/>
  <c r="AM92" i="13"/>
  <c r="AE86" i="13"/>
  <c r="U69" i="16"/>
  <c r="AF28" i="15"/>
  <c r="U69" i="17"/>
  <c r="AF15" i="17"/>
  <c r="AF86" i="15"/>
  <c r="AF86" i="14"/>
  <c r="AD86" i="13"/>
  <c r="AF28" i="19"/>
  <c r="AH86" i="14"/>
  <c r="AG15" i="15"/>
  <c r="AH86" i="13"/>
  <c r="AF69" i="17"/>
  <c r="Q69" i="18"/>
  <c r="P69" i="16"/>
  <c r="W69" i="16"/>
  <c r="AH28" i="13"/>
  <c r="AF28" i="13"/>
  <c r="AH15" i="14"/>
  <c r="AF28" i="16"/>
  <c r="AF28" i="18"/>
  <c r="AF86" i="17"/>
  <c r="AF15" i="16"/>
  <c r="AG28" i="15"/>
  <c r="AF69" i="19"/>
  <c r="AF86" i="13"/>
  <c r="AF86" i="16"/>
  <c r="AF15" i="14"/>
  <c r="AF28" i="14"/>
  <c r="AG86" i="15"/>
  <c r="AF86" i="19"/>
  <c r="AH28" i="14"/>
  <c r="AF86" i="18"/>
  <c r="AF15" i="18"/>
  <c r="AF28" i="17"/>
  <c r="Y69" i="16"/>
  <c r="AA15" i="15"/>
  <c r="K69" i="18"/>
  <c r="S69" i="19"/>
  <c r="L15" i="19"/>
  <c r="H69" i="18"/>
  <c r="I69" i="18"/>
  <c r="AB69" i="18"/>
  <c r="M69" i="17"/>
  <c r="I69" i="17"/>
  <c r="AB69" i="16"/>
  <c r="I15" i="15"/>
  <c r="AE15" i="15"/>
  <c r="AE86" i="14"/>
  <c r="Q15" i="19"/>
  <c r="AE69" i="17"/>
  <c r="S69" i="16"/>
  <c r="O15" i="18"/>
  <c r="AE69" i="19"/>
  <c r="AA69" i="19"/>
  <c r="O86" i="19"/>
  <c r="O69" i="18"/>
  <c r="X69" i="19"/>
  <c r="AH86" i="19"/>
  <c r="AE86" i="15"/>
  <c r="Q15" i="15"/>
  <c r="AC69" i="16"/>
  <c r="Z69" i="17"/>
  <c r="H86" i="13"/>
  <c r="AE28" i="16"/>
  <c r="R69" i="18"/>
  <c r="Q15" i="13"/>
  <c r="AH69" i="18"/>
  <c r="P15" i="17"/>
  <c r="Q69" i="16"/>
  <c r="F69" i="19"/>
  <c r="F69" i="17"/>
  <c r="N28" i="13"/>
  <c r="W86" i="19"/>
  <c r="AE28" i="14"/>
  <c r="AE69" i="16"/>
  <c r="H86" i="16"/>
  <c r="F15" i="16"/>
  <c r="F15" i="18"/>
  <c r="V15" i="13"/>
  <c r="J15" i="18"/>
  <c r="AE15" i="19"/>
  <c r="AE86" i="19"/>
  <c r="AE28" i="19"/>
  <c r="X15" i="18"/>
  <c r="AE69" i="18"/>
  <c r="AE15" i="18"/>
  <c r="AE28" i="18"/>
  <c r="AE86" i="18"/>
  <c r="AE28" i="17"/>
  <c r="Q69" i="17"/>
  <c r="AE15" i="17"/>
  <c r="G69" i="17"/>
  <c r="AE86" i="17"/>
  <c r="O69" i="17"/>
  <c r="AE15" i="16"/>
  <c r="M69" i="16"/>
  <c r="AE86" i="16"/>
  <c r="AE28" i="15"/>
  <c r="AE15" i="14"/>
  <c r="W15" i="14"/>
  <c r="K86" i="19"/>
  <c r="V86" i="19"/>
  <c r="M15" i="19"/>
  <c r="F69" i="18"/>
  <c r="M69" i="18"/>
  <c r="Z69" i="18"/>
  <c r="AC15" i="18"/>
  <c r="AH102" i="18"/>
  <c r="P15" i="18"/>
  <c r="AA69" i="18"/>
  <c r="AB86" i="18"/>
  <c r="L69" i="17"/>
  <c r="AA15" i="17"/>
  <c r="AC15" i="16"/>
  <c r="AA15" i="16"/>
  <c r="Z69" i="16"/>
  <c r="I69" i="16"/>
  <c r="V15" i="16"/>
  <c r="AH15" i="15"/>
  <c r="N15" i="15"/>
  <c r="O86" i="15"/>
  <c r="N69" i="17"/>
  <c r="AC15" i="15"/>
  <c r="K69" i="17"/>
  <c r="P69" i="17"/>
  <c r="E15" i="13"/>
  <c r="K15" i="15"/>
  <c r="T69" i="18"/>
  <c r="Z86" i="16"/>
  <c r="H15" i="18"/>
  <c r="W15" i="15"/>
  <c r="AH70" i="16"/>
  <c r="O86" i="13"/>
  <c r="N69" i="18"/>
  <c r="N86" i="19"/>
  <c r="J86" i="19"/>
  <c r="U15" i="15"/>
  <c r="K15" i="18"/>
  <c r="E86" i="13"/>
  <c r="G15" i="15"/>
  <c r="Q69" i="19"/>
  <c r="U15" i="19"/>
  <c r="L15" i="17"/>
  <c r="G15" i="14"/>
  <c r="Y15" i="19"/>
  <c r="M15" i="18"/>
  <c r="J86" i="13"/>
  <c r="M15" i="13"/>
  <c r="H15" i="13"/>
  <c r="N69" i="19"/>
  <c r="Z15" i="18"/>
  <c r="S86" i="19"/>
  <c r="F86" i="18"/>
  <c r="W69" i="19"/>
  <c r="H28" i="13"/>
  <c r="AA15" i="13"/>
  <c r="T69" i="16"/>
  <c r="I86" i="15"/>
  <c r="AH86" i="15"/>
  <c r="W69" i="18"/>
  <c r="Y69" i="18"/>
  <c r="AC15" i="19"/>
  <c r="Q28" i="13"/>
  <c r="L86" i="15"/>
  <c r="J69" i="17"/>
  <c r="J86" i="14"/>
  <c r="AB86" i="16"/>
  <c r="V69" i="16"/>
  <c r="V69" i="19"/>
  <c r="AC86" i="13"/>
  <c r="W15" i="19"/>
  <c r="Y15" i="18"/>
  <c r="AA69" i="16"/>
  <c r="AA15" i="18"/>
  <c r="H69" i="19"/>
  <c r="R69" i="16"/>
  <c r="Y15" i="16"/>
  <c r="O15" i="14"/>
  <c r="Z15" i="13"/>
  <c r="AD15" i="15"/>
  <c r="AC86" i="19"/>
  <c r="K15" i="16"/>
  <c r="V86" i="13"/>
  <c r="X86" i="17"/>
  <c r="J86" i="18"/>
  <c r="M86" i="16"/>
  <c r="AB15" i="18"/>
  <c r="S15" i="15"/>
  <c r="V69" i="17"/>
  <c r="O69" i="16"/>
  <c r="S86" i="14"/>
  <c r="AA28" i="18"/>
  <c r="AD15" i="13"/>
  <c r="AB28" i="13"/>
  <c r="W28" i="13"/>
  <c r="S15" i="14"/>
  <c r="U15" i="18"/>
  <c r="Y28" i="13"/>
  <c r="M86" i="13"/>
  <c r="S86" i="13"/>
  <c r="AC15" i="13"/>
  <c r="I86" i="17"/>
  <c r="R86" i="15"/>
  <c r="AH86" i="18"/>
  <c r="N15" i="16"/>
  <c r="R69" i="17"/>
  <c r="W86" i="13"/>
  <c r="X15" i="13"/>
  <c r="Y15" i="13"/>
  <c r="Z86" i="13"/>
  <c r="G15" i="17"/>
  <c r="T15" i="13"/>
  <c r="AC86" i="15"/>
  <c r="O15" i="16"/>
  <c r="N15" i="14"/>
  <c r="O86" i="18"/>
  <c r="W69" i="17"/>
  <c r="AD86" i="17"/>
  <c r="AB69" i="17"/>
  <c r="P15" i="13"/>
  <c r="I86" i="13"/>
  <c r="O15" i="13"/>
  <c r="K15" i="14"/>
  <c r="E86" i="16"/>
  <c r="G86" i="15"/>
  <c r="G28" i="15"/>
  <c r="P15" i="15"/>
  <c r="J86" i="15"/>
  <c r="X69" i="16"/>
  <c r="V15" i="17"/>
  <c r="V69" i="18"/>
  <c r="X15" i="17"/>
  <c r="I15" i="18"/>
  <c r="R15" i="17"/>
  <c r="R86" i="13"/>
  <c r="Q15" i="16"/>
  <c r="K15" i="13"/>
  <c r="Z86" i="19"/>
  <c r="K69" i="16"/>
  <c r="I15" i="14"/>
  <c r="X15" i="15"/>
  <c r="J15" i="14"/>
  <c r="V86" i="14"/>
  <c r="U69" i="19"/>
  <c r="U69" i="18"/>
  <c r="P86" i="13"/>
  <c r="AA86" i="13"/>
  <c r="S28" i="13"/>
  <c r="O86" i="14"/>
  <c r="L86" i="18"/>
  <c r="T15" i="18"/>
  <c r="AA15" i="14"/>
  <c r="T28" i="13"/>
  <c r="R28" i="13"/>
  <c r="E15" i="15"/>
  <c r="G69" i="18"/>
  <c r="Z86" i="18"/>
  <c r="T15" i="16"/>
  <c r="Z86" i="14"/>
  <c r="K28" i="16"/>
  <c r="M15" i="16"/>
  <c r="G28" i="13"/>
  <c r="AA28" i="13"/>
  <c r="I69" i="19"/>
  <c r="W15" i="13"/>
  <c r="J28" i="13"/>
  <c r="F15" i="13"/>
  <c r="L15" i="13"/>
  <c r="J15" i="13"/>
  <c r="F86" i="15"/>
  <c r="N28" i="19"/>
  <c r="E15" i="19"/>
  <c r="AB15" i="13"/>
  <c r="AD102" i="15"/>
  <c r="AD15" i="16"/>
  <c r="U86" i="19"/>
  <c r="M28" i="16"/>
  <c r="U15" i="16"/>
  <c r="K28" i="13"/>
  <c r="R15" i="13"/>
  <c r="X86" i="13"/>
  <c r="G15" i="13"/>
  <c r="Y86" i="13"/>
  <c r="Q86" i="13"/>
  <c r="F86" i="13"/>
  <c r="AB15" i="17"/>
  <c r="AB86" i="15"/>
  <c r="U86" i="18"/>
  <c r="R15" i="18"/>
  <c r="T86" i="19"/>
  <c r="W86" i="14"/>
  <c r="J15" i="16"/>
  <c r="J69" i="16"/>
  <c r="M86" i="18"/>
  <c r="W15" i="18"/>
  <c r="R86" i="19"/>
  <c r="Y15" i="15"/>
  <c r="V28" i="13"/>
  <c r="O28" i="13"/>
  <c r="I28" i="13"/>
  <c r="S69" i="17"/>
  <c r="T86" i="17"/>
  <c r="R86" i="16"/>
  <c r="AD28" i="13"/>
  <c r="E28" i="13"/>
  <c r="N86" i="13"/>
  <c r="AB86" i="13"/>
  <c r="V86" i="15"/>
  <c r="X28" i="13"/>
  <c r="M86" i="14"/>
  <c r="S15" i="16"/>
  <c r="P28" i="13"/>
  <c r="N15" i="13"/>
  <c r="W86" i="15"/>
  <c r="Y86" i="15"/>
  <c r="V86" i="17"/>
  <c r="S15" i="18"/>
  <c r="O15" i="19"/>
  <c r="R15" i="16"/>
  <c r="AH69" i="19"/>
  <c r="F28" i="13"/>
  <c r="G86" i="13"/>
  <c r="L86" i="13"/>
  <c r="U86" i="13"/>
  <c r="K86" i="13"/>
  <c r="V15" i="19"/>
  <c r="U28" i="13"/>
  <c r="L28" i="13"/>
  <c r="S15" i="13"/>
  <c r="U15" i="13"/>
  <c r="H15" i="15"/>
  <c r="P69" i="18"/>
  <c r="AC69" i="18"/>
  <c r="AD102" i="18"/>
  <c r="AC86" i="14"/>
  <c r="AC69" i="19"/>
  <c r="M28" i="13"/>
  <c r="AC28" i="13"/>
  <c r="Z28" i="13"/>
  <c r="T86" i="13"/>
  <c r="I15" i="13"/>
  <c r="AA86" i="15"/>
  <c r="L15" i="16"/>
  <c r="Q15" i="18"/>
  <c r="AA28" i="16"/>
  <c r="W15" i="16"/>
  <c r="AH15" i="16"/>
  <c r="R86" i="18"/>
  <c r="F86" i="19"/>
  <c r="K86" i="15"/>
  <c r="H15" i="14"/>
  <c r="V15" i="15"/>
  <c r="R28" i="18"/>
  <c r="W28" i="18"/>
  <c r="H69" i="16"/>
  <c r="K15" i="17"/>
  <c r="G15" i="18"/>
  <c r="M28" i="18"/>
  <c r="N15" i="18"/>
  <c r="J69" i="18"/>
  <c r="Z28" i="19"/>
  <c r="AD28" i="19"/>
  <c r="S28" i="19"/>
  <c r="AA86" i="14"/>
  <c r="AH28" i="16"/>
  <c r="U86" i="16"/>
  <c r="Z15" i="16"/>
  <c r="X86" i="16"/>
  <c r="W15" i="17"/>
  <c r="I28" i="18"/>
  <c r="N86" i="17"/>
  <c r="Y69" i="17"/>
  <c r="P15" i="19"/>
  <c r="H15" i="19"/>
  <c r="M15" i="14"/>
  <c r="AA69" i="17"/>
  <c r="AC28" i="16"/>
  <c r="S28" i="18"/>
  <c r="J28" i="15"/>
  <c r="X86" i="15"/>
  <c r="H28" i="17"/>
  <c r="Y28" i="18"/>
  <c r="O28" i="19"/>
  <c r="F28" i="14"/>
  <c r="J28" i="19"/>
  <c r="AB28" i="19"/>
  <c r="AH28" i="19"/>
  <c r="F28" i="19"/>
  <c r="AA28" i="19"/>
  <c r="I28" i="19"/>
  <c r="AC28" i="19"/>
  <c r="H28" i="19"/>
  <c r="G28" i="19"/>
  <c r="V28" i="19"/>
  <c r="E28" i="19"/>
  <c r="U28" i="19"/>
  <c r="T28" i="19"/>
  <c r="X28" i="19"/>
  <c r="R28" i="19"/>
  <c r="W28" i="19"/>
  <c r="P28" i="19"/>
  <c r="Y28" i="19"/>
  <c r="Q28" i="19"/>
  <c r="M28" i="19"/>
  <c r="L28" i="19"/>
  <c r="K28" i="19"/>
  <c r="T69" i="19"/>
  <c r="L15" i="18"/>
  <c r="T28" i="18"/>
  <c r="P28" i="18"/>
  <c r="L28" i="18"/>
  <c r="U28" i="18"/>
  <c r="AH28" i="18"/>
  <c r="H28" i="18"/>
  <c r="G28" i="18"/>
  <c r="AB28" i="18"/>
  <c r="N28" i="18"/>
  <c r="Z28" i="18"/>
  <c r="V28" i="18"/>
  <c r="F28" i="18"/>
  <c r="AC28" i="18"/>
  <c r="X28" i="18"/>
  <c r="O28" i="18"/>
  <c r="J28" i="18"/>
  <c r="AD28" i="18"/>
  <c r="Q28" i="18"/>
  <c r="K28" i="18"/>
  <c r="E28" i="18"/>
  <c r="R28" i="17"/>
  <c r="G28" i="17"/>
  <c r="J28" i="17"/>
  <c r="Q28" i="17"/>
  <c r="AC28" i="17"/>
  <c r="V28" i="17"/>
  <c r="S28" i="17"/>
  <c r="AA28" i="17"/>
  <c r="P28" i="17"/>
  <c r="N28" i="17"/>
  <c r="M28" i="17"/>
  <c r="Y28" i="17"/>
  <c r="X28" i="17"/>
  <c r="E28" i="17"/>
  <c r="L28" i="17"/>
  <c r="AH28" i="17"/>
  <c r="O28" i="17"/>
  <c r="I28" i="17"/>
  <c r="Z28" i="17"/>
  <c r="W28" i="17"/>
  <c r="AD28" i="17"/>
  <c r="T28" i="17"/>
  <c r="F28" i="17"/>
  <c r="U28" i="17"/>
  <c r="K28" i="17"/>
  <c r="AB28" i="17"/>
  <c r="G69" i="16"/>
  <c r="G15" i="16"/>
  <c r="J86" i="16"/>
  <c r="T28" i="16"/>
  <c r="AB28" i="16"/>
  <c r="U28" i="16"/>
  <c r="J28" i="16"/>
  <c r="Z28" i="16"/>
  <c r="N28" i="16"/>
  <c r="I15" i="16"/>
  <c r="R28" i="16"/>
  <c r="L28" i="16"/>
  <c r="P28" i="16"/>
  <c r="F28" i="16"/>
  <c r="V28" i="16"/>
  <c r="Q28" i="16"/>
  <c r="G28" i="16"/>
  <c r="S28" i="16"/>
  <c r="Y28" i="16"/>
  <c r="H28" i="16"/>
  <c r="O28" i="16"/>
  <c r="W28" i="16"/>
  <c r="X28" i="16"/>
  <c r="AD28" i="16"/>
  <c r="I28" i="16"/>
  <c r="E28" i="16"/>
  <c r="O15" i="15"/>
  <c r="N28" i="15"/>
  <c r="AC28" i="15"/>
  <c r="U28" i="15"/>
  <c r="O28" i="15"/>
  <c r="Z28" i="15"/>
  <c r="W28" i="15"/>
  <c r="T28" i="15"/>
  <c r="L28" i="15"/>
  <c r="P28" i="15"/>
  <c r="F28" i="15"/>
  <c r="S28" i="15"/>
  <c r="Q28" i="15"/>
  <c r="M28" i="15"/>
  <c r="AB28" i="15"/>
  <c r="R28" i="15"/>
  <c r="V28" i="15"/>
  <c r="AA28" i="15"/>
  <c r="I28" i="15"/>
  <c r="H28" i="15"/>
  <c r="Y28" i="15"/>
  <c r="AD28" i="15"/>
  <c r="X28" i="15"/>
  <c r="K28" i="15"/>
  <c r="AH28" i="15"/>
  <c r="E28" i="15"/>
  <c r="T28" i="14"/>
  <c r="Y86" i="14"/>
  <c r="Y15" i="14"/>
  <c r="X86" i="14"/>
  <c r="L86" i="14"/>
  <c r="M28" i="14"/>
  <c r="I86" i="14"/>
  <c r="X15" i="14"/>
  <c r="T15" i="14"/>
  <c r="U15" i="14"/>
  <c r="K86" i="14"/>
  <c r="AB15" i="14"/>
  <c r="AC28" i="14"/>
  <c r="U86" i="14"/>
  <c r="O28" i="14"/>
  <c r="Q28" i="14"/>
  <c r="N28" i="14"/>
  <c r="U28" i="14"/>
  <c r="Z28" i="14"/>
  <c r="S28" i="14"/>
  <c r="I28" i="14"/>
  <c r="G28" i="14"/>
  <c r="W28" i="14"/>
  <c r="K28" i="14"/>
  <c r="AA28" i="14"/>
  <c r="Y28" i="14"/>
  <c r="J28" i="14"/>
  <c r="AB28" i="14"/>
  <c r="L28" i="14"/>
  <c r="E28" i="14"/>
  <c r="H28" i="14"/>
  <c r="P28" i="14"/>
  <c r="AD28" i="14"/>
  <c r="X28" i="14"/>
  <c r="V28" i="14"/>
  <c r="R28" i="14"/>
  <c r="X15" i="19"/>
  <c r="G15" i="19"/>
  <c r="P69" i="19"/>
  <c r="R15" i="19"/>
  <c r="J15" i="19"/>
  <c r="M86" i="19"/>
  <c r="Z15" i="14"/>
  <c r="S15" i="17"/>
  <c r="AB86" i="14"/>
  <c r="N69" i="16"/>
  <c r="P86" i="15"/>
  <c r="V15" i="14"/>
  <c r="M15" i="15"/>
  <c r="F15" i="19"/>
  <c r="P86" i="14"/>
  <c r="V86" i="18"/>
  <c r="S86" i="17"/>
  <c r="H86" i="17"/>
  <c r="P86" i="17"/>
  <c r="G86" i="18"/>
  <c r="T86" i="18"/>
  <c r="S86" i="18"/>
  <c r="H86" i="18"/>
  <c r="L69" i="18"/>
  <c r="Q86" i="14"/>
  <c r="K15" i="19"/>
  <c r="AB86" i="19"/>
  <c r="I15" i="19"/>
  <c r="Y69" i="19"/>
  <c r="Z15" i="17"/>
  <c r="H15" i="17"/>
  <c r="Q86" i="17"/>
  <c r="Y86" i="16"/>
  <c r="I86" i="16"/>
  <c r="T15" i="15"/>
  <c r="Z15" i="15"/>
  <c r="R15" i="14"/>
  <c r="F86" i="14"/>
  <c r="F15" i="14"/>
  <c r="Q15" i="14"/>
  <c r="N86" i="14"/>
  <c r="G86" i="14"/>
  <c r="Q86" i="19"/>
  <c r="Y86" i="19"/>
  <c r="AD70" i="19"/>
  <c r="I86" i="19"/>
  <c r="AA86" i="19"/>
  <c r="E70" i="19"/>
  <c r="Q86" i="18"/>
  <c r="AC86" i="18"/>
  <c r="W86" i="17"/>
  <c r="R86" i="17"/>
  <c r="Y15" i="17"/>
  <c r="T15" i="17"/>
  <c r="O15" i="17"/>
  <c r="AA86" i="17"/>
  <c r="AC86" i="17"/>
  <c r="AA86" i="16"/>
  <c r="AD70" i="16"/>
  <c r="P86" i="16"/>
  <c r="AC86" i="16"/>
  <c r="E15" i="16"/>
  <c r="O86" i="16"/>
  <c r="E69" i="16"/>
  <c r="J15" i="15"/>
  <c r="E70" i="15"/>
  <c r="E69" i="15" s="1"/>
  <c r="E102" i="15"/>
  <c r="AD86" i="14"/>
  <c r="R86" i="14"/>
  <c r="AH15" i="19"/>
  <c r="AD86" i="19"/>
  <c r="AA15" i="19"/>
  <c r="L69" i="19"/>
  <c r="AD15" i="19"/>
  <c r="E86" i="19"/>
  <c r="H86" i="19"/>
  <c r="N15" i="19"/>
  <c r="L86" i="19"/>
  <c r="Z15" i="19"/>
  <c r="P86" i="19"/>
  <c r="E102" i="19"/>
  <c r="AK102" i="19" s="1"/>
  <c r="X86" i="19"/>
  <c r="S15" i="19"/>
  <c r="T15" i="19"/>
  <c r="Q15" i="17"/>
  <c r="N86" i="16"/>
  <c r="AD15" i="18"/>
  <c r="Y86" i="18"/>
  <c r="N15" i="17"/>
  <c r="K86" i="16"/>
  <c r="AB86" i="17"/>
  <c r="I86" i="18"/>
  <c r="I15" i="17"/>
  <c r="O86" i="17"/>
  <c r="V86" i="16"/>
  <c r="K86" i="17"/>
  <c r="M86" i="17"/>
  <c r="X69" i="18"/>
  <c r="AA86" i="18"/>
  <c r="J15" i="17"/>
  <c r="G86" i="17"/>
  <c r="Y86" i="17"/>
  <c r="E15" i="18"/>
  <c r="AC15" i="17"/>
  <c r="T86" i="16"/>
  <c r="F86" i="17"/>
  <c r="X86" i="18"/>
  <c r="W86" i="16"/>
  <c r="E86" i="18"/>
  <c r="H15" i="16"/>
  <c r="U15" i="17"/>
  <c r="AD86" i="16"/>
  <c r="AD70" i="18"/>
  <c r="K86" i="18"/>
  <c r="F86" i="16"/>
  <c r="AH15" i="17"/>
  <c r="AH86" i="16"/>
  <c r="L86" i="17"/>
  <c r="W86" i="18"/>
  <c r="L86" i="16"/>
  <c r="M15" i="17"/>
  <c r="J86" i="17"/>
  <c r="AD86" i="18"/>
  <c r="L69" i="16"/>
  <c r="Q86" i="16"/>
  <c r="G86" i="16"/>
  <c r="Z86" i="17"/>
  <c r="N86" i="18"/>
  <c r="X15" i="16"/>
  <c r="E15" i="17"/>
  <c r="S86" i="16"/>
  <c r="U86" i="17"/>
  <c r="E70" i="17"/>
  <c r="P86" i="18"/>
  <c r="AH70" i="17"/>
  <c r="P15" i="16"/>
  <c r="F15" i="17"/>
  <c r="AH86" i="17"/>
  <c r="E86" i="17"/>
  <c r="E70" i="18"/>
  <c r="AD102" i="14"/>
  <c r="P15" i="14"/>
  <c r="L15" i="15"/>
  <c r="M86" i="15"/>
  <c r="F15" i="15"/>
  <c r="Z86" i="15"/>
  <c r="L15" i="14"/>
  <c r="AB15" i="15"/>
  <c r="AD86" i="15"/>
  <c r="H86" i="15"/>
  <c r="S86" i="15"/>
  <c r="R15" i="15"/>
  <c r="E86" i="15"/>
  <c r="AD15" i="14"/>
  <c r="T86" i="14"/>
  <c r="Q86" i="15"/>
  <c r="E15" i="14"/>
  <c r="H86" i="14"/>
  <c r="N86" i="15"/>
  <c r="T86" i="15"/>
  <c r="U86" i="15"/>
  <c r="AG14" i="16" l="1"/>
  <c r="AG13" i="16" s="1"/>
  <c r="AG14" i="14"/>
  <c r="AG13" i="14" s="1"/>
  <c r="AG14" i="19"/>
  <c r="AG13" i="19" s="1"/>
  <c r="AG14" i="18"/>
  <c r="AG13" i="18" s="1"/>
  <c r="AE14" i="13"/>
  <c r="AE13" i="13" s="1"/>
  <c r="AI14" i="14"/>
  <c r="AI13" i="14" s="1"/>
  <c r="AG14" i="13"/>
  <c r="AG13" i="13" s="1"/>
  <c r="AI14" i="15"/>
  <c r="AI13" i="15" s="1"/>
  <c r="AI14" i="13"/>
  <c r="AI13" i="13" s="1"/>
  <c r="AI14" i="18"/>
  <c r="AI13" i="18" s="1"/>
  <c r="AI14" i="19"/>
  <c r="AI13" i="19" s="1"/>
  <c r="AI14" i="17"/>
  <c r="AI13" i="17" s="1"/>
  <c r="AI14" i="16"/>
  <c r="AI13" i="16" s="1"/>
  <c r="AG14" i="17"/>
  <c r="AG13" i="17" s="1"/>
  <c r="AK86" i="19"/>
  <c r="AM86" i="19"/>
  <c r="AL86" i="19"/>
  <c r="AM15" i="19"/>
  <c r="AL15" i="19"/>
  <c r="AK15" i="19"/>
  <c r="AM70" i="19"/>
  <c r="AL70" i="19"/>
  <c r="AK70" i="19"/>
  <c r="AJ69" i="19"/>
  <c r="AL102" i="19"/>
  <c r="AM28" i="19"/>
  <c r="AK28" i="19"/>
  <c r="AL28" i="19"/>
  <c r="AK15" i="18"/>
  <c r="AM15" i="18"/>
  <c r="AL15" i="18"/>
  <c r="AK70" i="18"/>
  <c r="AM70" i="18"/>
  <c r="AL70" i="18"/>
  <c r="AJ69" i="18"/>
  <c r="AM86" i="18"/>
  <c r="AL86" i="18"/>
  <c r="AK86" i="18"/>
  <c r="AM28" i="18"/>
  <c r="AL28" i="18"/>
  <c r="AK28" i="18"/>
  <c r="AM70" i="16"/>
  <c r="AL70" i="16"/>
  <c r="AK70" i="16"/>
  <c r="AJ69" i="16"/>
  <c r="AJ14" i="16" s="1"/>
  <c r="AM86" i="16"/>
  <c r="AL86" i="16"/>
  <c r="AK86" i="16"/>
  <c r="AK15" i="16"/>
  <c r="AM15" i="16"/>
  <c r="AL15" i="16"/>
  <c r="AM102" i="16"/>
  <c r="AL102" i="16"/>
  <c r="AK102" i="16"/>
  <c r="AK28" i="16"/>
  <c r="AM28" i="16"/>
  <c r="AL28" i="16"/>
  <c r="AM86" i="15"/>
  <c r="AK86" i="15"/>
  <c r="AL86" i="15"/>
  <c r="AL28" i="15"/>
  <c r="AM28" i="15"/>
  <c r="AK28" i="15"/>
  <c r="AF14" i="15"/>
  <c r="AF13" i="15" s="1"/>
  <c r="AJ14" i="15"/>
  <c r="AM70" i="15"/>
  <c r="AK70" i="15"/>
  <c r="AL70" i="15"/>
  <c r="AL15" i="15"/>
  <c r="AM15" i="15"/>
  <c r="AK15" i="15"/>
  <c r="AM102" i="15"/>
  <c r="AK102" i="15"/>
  <c r="AL102" i="15"/>
  <c r="AL15" i="17"/>
  <c r="AK15" i="17"/>
  <c r="AM15" i="17"/>
  <c r="AL28" i="17"/>
  <c r="AM28" i="17"/>
  <c r="AK28" i="17"/>
  <c r="AM86" i="17"/>
  <c r="AK86" i="17"/>
  <c r="AL86" i="17"/>
  <c r="AM102" i="17"/>
  <c r="AK102" i="17"/>
  <c r="AL102" i="17"/>
  <c r="AM70" i="17"/>
  <c r="AK70" i="17"/>
  <c r="AL70" i="17"/>
  <c r="AJ69" i="17"/>
  <c r="AL28" i="14"/>
  <c r="AK28" i="14"/>
  <c r="AM28" i="14"/>
  <c r="AK102" i="14"/>
  <c r="AL102" i="14"/>
  <c r="AM102" i="14"/>
  <c r="AM70" i="14"/>
  <c r="AL70" i="14"/>
  <c r="AK70" i="14"/>
  <c r="AM15" i="14"/>
  <c r="AK15" i="14"/>
  <c r="AL15" i="14"/>
  <c r="AK86" i="14"/>
  <c r="AM86" i="14"/>
  <c r="AL86" i="14"/>
  <c r="AK102" i="13"/>
  <c r="AM102" i="13"/>
  <c r="AL102" i="13"/>
  <c r="AL15" i="13"/>
  <c r="AK15" i="13"/>
  <c r="AM15" i="13"/>
  <c r="AM86" i="13"/>
  <c r="AL86" i="13"/>
  <c r="AK86" i="13"/>
  <c r="AM28" i="13"/>
  <c r="AL28" i="13"/>
  <c r="AK28" i="13"/>
  <c r="AJ14" i="13"/>
  <c r="AM70" i="13"/>
  <c r="AL70" i="13"/>
  <c r="AK70" i="13"/>
  <c r="AH14" i="14"/>
  <c r="AH13" i="14" s="1"/>
  <c r="AF14" i="17"/>
  <c r="AF13" i="17" s="1"/>
  <c r="AF14" i="19"/>
  <c r="AF13" i="19" s="1"/>
  <c r="AH14" i="13"/>
  <c r="AH13" i="13" s="1"/>
  <c r="AF14" i="13"/>
  <c r="AF13" i="13" s="1"/>
  <c r="AG14" i="15"/>
  <c r="AG13" i="15" s="1"/>
  <c r="AF14" i="14"/>
  <c r="AF13" i="14" s="1"/>
  <c r="AF14" i="16"/>
  <c r="AF13" i="16" s="1"/>
  <c r="AF14" i="18"/>
  <c r="AF13" i="18" s="1"/>
  <c r="M14" i="19"/>
  <c r="M13" i="19" s="1"/>
  <c r="X14" i="13"/>
  <c r="X13" i="13" s="1"/>
  <c r="AH69" i="16"/>
  <c r="AH14" i="16" s="1"/>
  <c r="Q14" i="13"/>
  <c r="Q13" i="13" s="1"/>
  <c r="N14" i="15"/>
  <c r="N13" i="15" s="1"/>
  <c r="AE14" i="14"/>
  <c r="AE13" i="14" s="1"/>
  <c r="AE14" i="15"/>
  <c r="AE13" i="15" s="1"/>
  <c r="AB14" i="19"/>
  <c r="AB13" i="19" s="1"/>
  <c r="AE14" i="16"/>
  <c r="AE13" i="16" s="1"/>
  <c r="K14" i="13"/>
  <c r="K13" i="13" s="1"/>
  <c r="AE14" i="19"/>
  <c r="AE13" i="19" s="1"/>
  <c r="AE14" i="18"/>
  <c r="AE13" i="18" s="1"/>
  <c r="AE14" i="17"/>
  <c r="AE13" i="17" s="1"/>
  <c r="AD14" i="17"/>
  <c r="AD13" i="17" s="1"/>
  <c r="W14" i="14"/>
  <c r="W13" i="14" s="1"/>
  <c r="S14" i="19"/>
  <c r="S13" i="19" s="1"/>
  <c r="N14" i="19"/>
  <c r="N13" i="19" s="1"/>
  <c r="AB14" i="16"/>
  <c r="AB13" i="16" s="1"/>
  <c r="G14" i="15"/>
  <c r="G13" i="15" s="1"/>
  <c r="K14" i="15"/>
  <c r="K13" i="15" s="1"/>
  <c r="N14" i="14"/>
  <c r="N13" i="14" s="1"/>
  <c r="AB14" i="18"/>
  <c r="AB13" i="18" s="1"/>
  <c r="M14" i="16"/>
  <c r="M13" i="16" s="1"/>
  <c r="H14" i="13"/>
  <c r="H13" i="13" s="1"/>
  <c r="P14" i="13"/>
  <c r="P13" i="13" s="1"/>
  <c r="Y14" i="13"/>
  <c r="Y13" i="13" s="1"/>
  <c r="X14" i="17"/>
  <c r="X13" i="17" s="1"/>
  <c r="AC14" i="19"/>
  <c r="AC13" i="19" s="1"/>
  <c r="Z14" i="13"/>
  <c r="Z13" i="13" s="1"/>
  <c r="W14" i="19"/>
  <c r="W13" i="19" s="1"/>
  <c r="G14" i="19"/>
  <c r="G13" i="19" s="1"/>
  <c r="M14" i="18"/>
  <c r="M13" i="18" s="1"/>
  <c r="M14" i="13"/>
  <c r="M13" i="13" s="1"/>
  <c r="T14" i="18"/>
  <c r="T13" i="18" s="1"/>
  <c r="S14" i="16"/>
  <c r="S13" i="16" s="1"/>
  <c r="N14" i="16"/>
  <c r="N13" i="16" s="1"/>
  <c r="J14" i="15"/>
  <c r="J13" i="15" s="1"/>
  <c r="I14" i="15"/>
  <c r="I13" i="15" s="1"/>
  <c r="O14" i="17"/>
  <c r="O13" i="17" s="1"/>
  <c r="H14" i="19"/>
  <c r="H13" i="19" s="1"/>
  <c r="AA14" i="14"/>
  <c r="AA13" i="14" s="1"/>
  <c r="R14" i="16"/>
  <c r="R13" i="16" s="1"/>
  <c r="O14" i="13"/>
  <c r="O13" i="13" s="1"/>
  <c r="AC14" i="15"/>
  <c r="AC13" i="15" s="1"/>
  <c r="F14" i="18"/>
  <c r="F13" i="18" s="1"/>
  <c r="U14" i="19"/>
  <c r="U13" i="19" s="1"/>
  <c r="G14" i="13"/>
  <c r="G13" i="13" s="1"/>
  <c r="AB14" i="13"/>
  <c r="AB13" i="13" s="1"/>
  <c r="AA14" i="13"/>
  <c r="AA13" i="13" s="1"/>
  <c r="O14" i="18"/>
  <c r="O13" i="18" s="1"/>
  <c r="T14" i="13"/>
  <c r="T13" i="13" s="1"/>
  <c r="AC14" i="13"/>
  <c r="AC13" i="13" s="1"/>
  <c r="AH14" i="15"/>
  <c r="AH13" i="15" s="1"/>
  <c r="S14" i="13"/>
  <c r="S13" i="13" s="1"/>
  <c r="S14" i="18"/>
  <c r="S13" i="18" s="1"/>
  <c r="N14" i="13"/>
  <c r="N13" i="13" s="1"/>
  <c r="AA14" i="16"/>
  <c r="AA13" i="16" s="1"/>
  <c r="Z14" i="14"/>
  <c r="Z13" i="14" s="1"/>
  <c r="J14" i="19"/>
  <c r="J13" i="19" s="1"/>
  <c r="U14" i="14"/>
  <c r="U13" i="14" s="1"/>
  <c r="Z14" i="15"/>
  <c r="Z13" i="15" s="1"/>
  <c r="AA14" i="18"/>
  <c r="AA13" i="18" s="1"/>
  <c r="Q14" i="15"/>
  <c r="Q13" i="15" s="1"/>
  <c r="S14" i="15"/>
  <c r="S13" i="15" s="1"/>
  <c r="X14" i="15"/>
  <c r="X13" i="15" s="1"/>
  <c r="K14" i="16"/>
  <c r="K13" i="16" s="1"/>
  <c r="AB14" i="15"/>
  <c r="AB13" i="15" s="1"/>
  <c r="AA14" i="19"/>
  <c r="AA13" i="19" s="1"/>
  <c r="I14" i="13"/>
  <c r="I13" i="13" s="1"/>
  <c r="L14" i="13"/>
  <c r="L13" i="13" s="1"/>
  <c r="V14" i="17"/>
  <c r="V13" i="17" s="1"/>
  <c r="E14" i="13"/>
  <c r="E13" i="13" s="1"/>
  <c r="Y14" i="15"/>
  <c r="Y13" i="15" s="1"/>
  <c r="F14" i="13"/>
  <c r="F13" i="13" s="1"/>
  <c r="R14" i="13"/>
  <c r="R13" i="13" s="1"/>
  <c r="R14" i="15"/>
  <c r="R13" i="15" s="1"/>
  <c r="K14" i="18"/>
  <c r="K13" i="18" s="1"/>
  <c r="Q14" i="19"/>
  <c r="Q13" i="19" s="1"/>
  <c r="V14" i="18"/>
  <c r="V13" i="18" s="1"/>
  <c r="W14" i="15"/>
  <c r="W13" i="15" s="1"/>
  <c r="U14" i="13"/>
  <c r="U13" i="13" s="1"/>
  <c r="AD14" i="13"/>
  <c r="AD13" i="13" s="1"/>
  <c r="L14" i="18"/>
  <c r="L13" i="18" s="1"/>
  <c r="AH14" i="18"/>
  <c r="AH13" i="18" s="1"/>
  <c r="K14" i="17"/>
  <c r="K13" i="17" s="1"/>
  <c r="O14" i="16"/>
  <c r="O13" i="16" s="1"/>
  <c r="R14" i="17"/>
  <c r="R13" i="17" s="1"/>
  <c r="Z14" i="16"/>
  <c r="Z13" i="16" s="1"/>
  <c r="U14" i="18"/>
  <c r="U13" i="18" s="1"/>
  <c r="J14" i="13"/>
  <c r="J13" i="13" s="1"/>
  <c r="Z14" i="18"/>
  <c r="Z13" i="18" s="1"/>
  <c r="O14" i="14"/>
  <c r="O13" i="14" s="1"/>
  <c r="U14" i="15"/>
  <c r="U13" i="15" s="1"/>
  <c r="X14" i="14"/>
  <c r="X13" i="14" s="1"/>
  <c r="R14" i="19"/>
  <c r="R13" i="19" s="1"/>
  <c r="U14" i="16"/>
  <c r="U13" i="16" s="1"/>
  <c r="J14" i="18"/>
  <c r="J13" i="18" s="1"/>
  <c r="R14" i="18"/>
  <c r="R13" i="18" s="1"/>
  <c r="W14" i="13"/>
  <c r="W13" i="13" s="1"/>
  <c r="P14" i="17"/>
  <c r="P13" i="17" s="1"/>
  <c r="P14" i="19"/>
  <c r="P13" i="19" s="1"/>
  <c r="L14" i="17"/>
  <c r="L13" i="17" s="1"/>
  <c r="H14" i="16"/>
  <c r="H13" i="16" s="1"/>
  <c r="F14" i="19"/>
  <c r="F13" i="19" s="1"/>
  <c r="S14" i="17"/>
  <c r="S13" i="17" s="1"/>
  <c r="AA14" i="15"/>
  <c r="AA13" i="15" s="1"/>
  <c r="P14" i="15"/>
  <c r="P13" i="15" s="1"/>
  <c r="H14" i="18"/>
  <c r="H13" i="18" s="1"/>
  <c r="K14" i="19"/>
  <c r="K13" i="19" s="1"/>
  <c r="O14" i="19"/>
  <c r="O13" i="19" s="1"/>
  <c r="V14" i="15"/>
  <c r="V13" i="15" s="1"/>
  <c r="V14" i="13"/>
  <c r="V13" i="13" s="1"/>
  <c r="I14" i="14"/>
  <c r="I13" i="14" s="1"/>
  <c r="I14" i="18"/>
  <c r="I13" i="18" s="1"/>
  <c r="L14" i="15"/>
  <c r="L13" i="15" s="1"/>
  <c r="Q14" i="16"/>
  <c r="Q13" i="16" s="1"/>
  <c r="Y14" i="14"/>
  <c r="Y13" i="14" s="1"/>
  <c r="M14" i="14"/>
  <c r="M13" i="14" s="1"/>
  <c r="J14" i="16"/>
  <c r="J13" i="16" s="1"/>
  <c r="P14" i="16"/>
  <c r="P13" i="16" s="1"/>
  <c r="J14" i="14"/>
  <c r="J13" i="14" s="1"/>
  <c r="O14" i="15"/>
  <c r="O13" i="15" s="1"/>
  <c r="Y14" i="19"/>
  <c r="Y13" i="19" s="1"/>
  <c r="V14" i="19"/>
  <c r="V13" i="19" s="1"/>
  <c r="G14" i="18"/>
  <c r="G13" i="18" s="1"/>
  <c r="T14" i="19"/>
  <c r="T13" i="19" s="1"/>
  <c r="G14" i="16"/>
  <c r="G13" i="16" s="1"/>
  <c r="N14" i="18"/>
  <c r="N13" i="18" s="1"/>
  <c r="F14" i="16"/>
  <c r="F13" i="16" s="1"/>
  <c r="N14" i="17"/>
  <c r="N13" i="17" s="1"/>
  <c r="AC14" i="18"/>
  <c r="AC13" i="18" s="1"/>
  <c r="Z14" i="17"/>
  <c r="Z13" i="17" s="1"/>
  <c r="Z14" i="19"/>
  <c r="Z13" i="19" s="1"/>
  <c r="T14" i="16"/>
  <c r="T13" i="16" s="1"/>
  <c r="F14" i="15"/>
  <c r="F13" i="15" s="1"/>
  <c r="W14" i="18"/>
  <c r="W13" i="18" s="1"/>
  <c r="W14" i="16"/>
  <c r="W13" i="16" s="1"/>
  <c r="Y14" i="18"/>
  <c r="Y13" i="18" s="1"/>
  <c r="AC14" i="16"/>
  <c r="AC13" i="16" s="1"/>
  <c r="P14" i="18"/>
  <c r="P13" i="18" s="1"/>
  <c r="V14" i="16"/>
  <c r="V13" i="16" s="1"/>
  <c r="X14" i="19"/>
  <c r="X13" i="19" s="1"/>
  <c r="T14" i="17"/>
  <c r="T13" i="17" s="1"/>
  <c r="Q14" i="18"/>
  <c r="Q13" i="18" s="1"/>
  <c r="H14" i="17"/>
  <c r="H13" i="17" s="1"/>
  <c r="H14" i="14"/>
  <c r="H13" i="14" s="1"/>
  <c r="M14" i="15"/>
  <c r="M13" i="15" s="1"/>
  <c r="F14" i="17"/>
  <c r="F13" i="17" s="1"/>
  <c r="AC14" i="17"/>
  <c r="AC13" i="17" s="1"/>
  <c r="G14" i="17"/>
  <c r="G13" i="17" s="1"/>
  <c r="AB14" i="17"/>
  <c r="AB13" i="17" s="1"/>
  <c r="I14" i="19"/>
  <c r="I13" i="19" s="1"/>
  <c r="Y14" i="16"/>
  <c r="Y13" i="16" s="1"/>
  <c r="T14" i="15"/>
  <c r="T13" i="15" s="1"/>
  <c r="X14" i="16"/>
  <c r="X13" i="16" s="1"/>
  <c r="I14" i="17"/>
  <c r="I13" i="17" s="1"/>
  <c r="I14" i="16"/>
  <c r="I13" i="16" s="1"/>
  <c r="W14" i="17"/>
  <c r="W13" i="17" s="1"/>
  <c r="S14" i="14"/>
  <c r="S13" i="14" s="1"/>
  <c r="Y14" i="17"/>
  <c r="Y13" i="17" s="1"/>
  <c r="Q14" i="17"/>
  <c r="Q13" i="17" s="1"/>
  <c r="AA14" i="17"/>
  <c r="AA13" i="17" s="1"/>
  <c r="AB14" i="14"/>
  <c r="AB13" i="14" s="1"/>
  <c r="Q14" i="14"/>
  <c r="Q13" i="14" s="1"/>
  <c r="K14" i="14"/>
  <c r="K13" i="14" s="1"/>
  <c r="AC14" i="14"/>
  <c r="AC13" i="14" s="1"/>
  <c r="G14" i="14"/>
  <c r="G13" i="14" s="1"/>
  <c r="L14" i="14"/>
  <c r="L13" i="14" s="1"/>
  <c r="V14" i="14"/>
  <c r="V13" i="14" s="1"/>
  <c r="H14" i="15"/>
  <c r="H13" i="15" s="1"/>
  <c r="R14" i="14"/>
  <c r="R13" i="14" s="1"/>
  <c r="X14" i="18"/>
  <c r="X13" i="18" s="1"/>
  <c r="F14" i="14"/>
  <c r="F13" i="14" s="1"/>
  <c r="L14" i="19"/>
  <c r="L13" i="19" s="1"/>
  <c r="T14" i="14"/>
  <c r="T13" i="14" s="1"/>
  <c r="E69" i="19"/>
  <c r="AD69" i="19"/>
  <c r="M14" i="17"/>
  <c r="M13" i="17" s="1"/>
  <c r="L14" i="16"/>
  <c r="L13" i="16" s="1"/>
  <c r="E14" i="16"/>
  <c r="AD69" i="16"/>
  <c r="AD14" i="16" s="1"/>
  <c r="AD13" i="16" s="1"/>
  <c r="AH14" i="19"/>
  <c r="AH13" i="19" s="1"/>
  <c r="U14" i="17"/>
  <c r="U13" i="17" s="1"/>
  <c r="J14" i="17"/>
  <c r="J13" i="17" s="1"/>
  <c r="E69" i="18"/>
  <c r="E69" i="17"/>
  <c r="AD69" i="18"/>
  <c r="AH69" i="17"/>
  <c r="E14" i="14"/>
  <c r="E13" i="14" s="1"/>
  <c r="AD14" i="15"/>
  <c r="AD13" i="15" s="1"/>
  <c r="AD14" i="14"/>
  <c r="AD13" i="14" s="1"/>
  <c r="P14" i="14"/>
  <c r="P13" i="14" s="1"/>
  <c r="AM69" i="19" l="1"/>
  <c r="AK69" i="19"/>
  <c r="AL69" i="19"/>
  <c r="AJ14" i="19"/>
  <c r="AK69" i="18"/>
  <c r="AM69" i="18"/>
  <c r="AL69" i="18"/>
  <c r="AJ14" i="18"/>
  <c r="AJ13" i="16"/>
  <c r="AN63" i="16" s="1"/>
  <c r="AK14" i="16"/>
  <c r="AM14" i="16"/>
  <c r="AL14" i="16"/>
  <c r="AM69" i="16"/>
  <c r="AL69" i="16"/>
  <c r="AK69" i="16"/>
  <c r="AJ13" i="15"/>
  <c r="AN63" i="15" s="1"/>
  <c r="AM14" i="15"/>
  <c r="AM69" i="15"/>
  <c r="AK69" i="15"/>
  <c r="AL69" i="15"/>
  <c r="AM69" i="17"/>
  <c r="AL69" i="17"/>
  <c r="AK69" i="17"/>
  <c r="AJ14" i="17"/>
  <c r="AK69" i="14"/>
  <c r="AM69" i="14"/>
  <c r="AL69" i="14"/>
  <c r="AJ14" i="14"/>
  <c r="AJ13" i="13"/>
  <c r="AN63" i="13" s="1"/>
  <c r="AK14" i="13"/>
  <c r="AL14" i="13"/>
  <c r="AM14" i="13"/>
  <c r="AM69" i="13"/>
  <c r="AK69" i="13"/>
  <c r="AL69" i="13"/>
  <c r="AD14" i="19"/>
  <c r="AD13" i="19" s="1"/>
  <c r="AH13" i="16"/>
  <c r="E13" i="16"/>
  <c r="E14" i="15"/>
  <c r="E13" i="15" s="1"/>
  <c r="E14" i="18"/>
  <c r="E13" i="18" s="1"/>
  <c r="AD14" i="18"/>
  <c r="E14" i="19"/>
  <c r="AH14" i="17"/>
  <c r="AH13" i="17" s="1"/>
  <c r="E14" i="17"/>
  <c r="E13" i="17" s="1"/>
  <c r="AN14" i="16" l="1"/>
  <c r="AN85" i="16"/>
  <c r="AN84" i="16"/>
  <c r="AN69" i="15"/>
  <c r="AN85" i="15"/>
  <c r="AN84" i="15"/>
  <c r="AN69" i="13"/>
  <c r="AN85" i="13"/>
  <c r="AN84" i="13"/>
  <c r="AN14" i="13"/>
  <c r="AN14" i="15"/>
  <c r="AM14" i="19"/>
  <c r="AL14" i="19"/>
  <c r="AK14" i="19"/>
  <c r="AJ13" i="19"/>
  <c r="AN63" i="19" s="1"/>
  <c r="AJ13" i="18"/>
  <c r="AM14" i="18"/>
  <c r="AL14" i="18"/>
  <c r="AK14" i="18"/>
  <c r="AN69" i="16"/>
  <c r="AK13" i="16"/>
  <c r="AM13" i="16"/>
  <c r="AL13" i="16"/>
  <c r="AN17" i="16"/>
  <c r="AN62" i="16"/>
  <c r="AN112" i="16"/>
  <c r="AN96" i="16"/>
  <c r="AN103" i="16"/>
  <c r="AN31" i="16"/>
  <c r="AN52" i="16"/>
  <c r="AN43" i="16"/>
  <c r="AN58" i="16"/>
  <c r="AN46" i="16"/>
  <c r="AN65" i="16"/>
  <c r="AN82" i="16"/>
  <c r="AN109" i="16"/>
  <c r="AN48" i="16"/>
  <c r="AN44" i="16"/>
  <c r="AN78" i="16"/>
  <c r="AN106" i="16"/>
  <c r="AN57" i="16"/>
  <c r="AN54" i="16"/>
  <c r="AN99" i="16"/>
  <c r="AN60" i="16"/>
  <c r="AN66" i="16"/>
  <c r="AN89" i="16"/>
  <c r="AN91" i="16"/>
  <c r="AN76" i="16"/>
  <c r="AN75" i="16"/>
  <c r="AN105" i="16"/>
  <c r="AN53" i="16"/>
  <c r="AN27" i="16"/>
  <c r="AN61" i="16"/>
  <c r="AN19" i="16"/>
  <c r="AN18" i="16"/>
  <c r="AN110" i="16"/>
  <c r="AN73" i="16"/>
  <c r="AN45" i="16"/>
  <c r="AN38" i="16"/>
  <c r="AN50" i="16"/>
  <c r="AN68" i="16"/>
  <c r="AN93" i="16"/>
  <c r="AN74" i="16"/>
  <c r="AN67" i="16"/>
  <c r="AN100" i="16"/>
  <c r="AN41" i="16"/>
  <c r="AN26" i="16"/>
  <c r="AN72" i="16"/>
  <c r="AN95" i="16"/>
  <c r="AN22" i="16"/>
  <c r="AN24" i="16"/>
  <c r="AN39" i="16"/>
  <c r="AN49" i="16"/>
  <c r="AN83" i="16"/>
  <c r="AN113" i="16"/>
  <c r="AN101" i="16"/>
  <c r="AN80" i="16"/>
  <c r="AN36" i="16"/>
  <c r="AN90" i="16"/>
  <c r="AN88" i="16"/>
  <c r="AN40" i="16"/>
  <c r="AN30" i="16"/>
  <c r="AN34" i="16"/>
  <c r="AN35" i="16"/>
  <c r="AN56" i="16"/>
  <c r="AN98" i="16"/>
  <c r="AN108" i="16"/>
  <c r="AN94" i="16"/>
  <c r="AN32" i="16"/>
  <c r="AN20" i="16"/>
  <c r="AN23" i="16"/>
  <c r="AN107" i="16"/>
  <c r="AN81" i="16"/>
  <c r="AN92" i="16"/>
  <c r="AN55" i="16"/>
  <c r="AN47" i="16"/>
  <c r="AN16" i="16"/>
  <c r="AN111" i="16"/>
  <c r="AN79" i="16"/>
  <c r="AN77" i="16"/>
  <c r="AN64" i="16"/>
  <c r="AN104" i="16"/>
  <c r="AN87" i="16"/>
  <c r="AN21" i="16"/>
  <c r="AN37" i="16"/>
  <c r="AN42" i="16"/>
  <c r="AN59" i="16"/>
  <c r="AN51" i="16"/>
  <c r="AN25" i="16"/>
  <c r="AN33" i="16"/>
  <c r="AN29" i="16"/>
  <c r="AN71" i="16"/>
  <c r="AN97" i="16"/>
  <c r="AN102" i="16"/>
  <c r="AN28" i="16"/>
  <c r="AN15" i="16"/>
  <c r="AN86" i="16"/>
  <c r="AN70" i="16"/>
  <c r="AK14" i="15"/>
  <c r="AL14" i="15"/>
  <c r="AL13" i="15"/>
  <c r="AM13" i="15"/>
  <c r="AK13" i="15"/>
  <c r="AN17" i="15"/>
  <c r="AN105" i="15"/>
  <c r="AN45" i="15"/>
  <c r="AN52" i="15"/>
  <c r="AN94" i="15"/>
  <c r="AN23" i="15"/>
  <c r="AN49" i="15"/>
  <c r="AN53" i="15"/>
  <c r="AN27" i="15"/>
  <c r="AN46" i="15"/>
  <c r="AN106" i="15"/>
  <c r="AN20" i="15"/>
  <c r="AN80" i="15"/>
  <c r="AN76" i="15"/>
  <c r="AN65" i="15"/>
  <c r="AN75" i="15"/>
  <c r="AN34" i="15"/>
  <c r="AN82" i="15"/>
  <c r="AN107" i="15"/>
  <c r="AN30" i="15"/>
  <c r="AN43" i="15"/>
  <c r="AN48" i="15"/>
  <c r="AN103" i="15"/>
  <c r="AN26" i="15"/>
  <c r="AN57" i="15"/>
  <c r="AN109" i="15"/>
  <c r="AN83" i="15"/>
  <c r="AN50" i="15"/>
  <c r="AN35" i="15"/>
  <c r="AN108" i="15"/>
  <c r="AN61" i="15"/>
  <c r="AN112" i="15"/>
  <c r="AN73" i="15"/>
  <c r="AN95" i="15"/>
  <c r="AN90" i="15"/>
  <c r="AN98" i="15"/>
  <c r="AN100" i="15"/>
  <c r="AN101" i="15"/>
  <c r="AN91" i="15"/>
  <c r="AN32" i="15"/>
  <c r="AN60" i="15"/>
  <c r="AN18" i="15"/>
  <c r="AN88" i="15"/>
  <c r="AN24" i="15"/>
  <c r="AN54" i="15"/>
  <c r="AN39" i="15"/>
  <c r="AN68" i="15"/>
  <c r="AN89" i="15"/>
  <c r="AN110" i="15"/>
  <c r="AN40" i="15"/>
  <c r="AN74" i="15"/>
  <c r="AN62" i="15"/>
  <c r="AN36" i="15"/>
  <c r="AN72" i="15"/>
  <c r="AN96" i="15"/>
  <c r="AN56" i="15"/>
  <c r="AN78" i="15"/>
  <c r="AN66" i="15"/>
  <c r="AN99" i="15"/>
  <c r="AN41" i="15"/>
  <c r="AN93" i="15"/>
  <c r="AN31" i="15"/>
  <c r="AN19" i="15"/>
  <c r="AN44" i="15"/>
  <c r="AN67" i="15"/>
  <c r="AN38" i="15"/>
  <c r="AN58" i="15"/>
  <c r="AN22" i="15"/>
  <c r="AN113" i="15"/>
  <c r="AN37" i="15"/>
  <c r="AN64" i="15"/>
  <c r="AN92" i="15"/>
  <c r="AN77" i="15"/>
  <c r="AN16" i="15"/>
  <c r="AN79" i="15"/>
  <c r="AN51" i="15"/>
  <c r="AN42" i="15"/>
  <c r="AN55" i="15"/>
  <c r="AN29" i="15"/>
  <c r="AN33" i="15"/>
  <c r="AN87" i="15"/>
  <c r="AN47" i="15"/>
  <c r="AN97" i="15"/>
  <c r="AN81" i="15"/>
  <c r="AN21" i="15"/>
  <c r="AN104" i="15"/>
  <c r="AN25" i="15"/>
  <c r="AN71" i="15"/>
  <c r="AN111" i="15"/>
  <c r="AN59" i="15"/>
  <c r="AN15" i="15"/>
  <c r="AN86" i="15"/>
  <c r="AN102" i="15"/>
  <c r="AN28" i="15"/>
  <c r="AN70" i="15"/>
  <c r="AJ13" i="17"/>
  <c r="AN63" i="17" s="1"/>
  <c r="AL14" i="17"/>
  <c r="AK14" i="17"/>
  <c r="AM14" i="17"/>
  <c r="AJ13" i="14"/>
  <c r="AN63" i="14" s="1"/>
  <c r="AM14" i="14"/>
  <c r="AK14" i="14"/>
  <c r="AL14" i="14"/>
  <c r="AM13" i="13"/>
  <c r="AL13" i="13"/>
  <c r="AN35" i="13"/>
  <c r="AK13" i="13"/>
  <c r="AN17" i="13"/>
  <c r="AN72" i="13"/>
  <c r="AN43" i="13"/>
  <c r="AN49" i="13"/>
  <c r="AN50" i="13"/>
  <c r="AN62" i="13"/>
  <c r="AN34" i="13"/>
  <c r="AN75" i="13"/>
  <c r="AN53" i="13"/>
  <c r="AN23" i="13"/>
  <c r="AN76" i="13"/>
  <c r="AN66" i="13"/>
  <c r="AN108" i="13"/>
  <c r="AN88" i="13"/>
  <c r="AN39" i="13"/>
  <c r="AN61" i="13"/>
  <c r="AN46" i="13"/>
  <c r="AN41" i="13"/>
  <c r="AN27" i="13"/>
  <c r="AN56" i="13"/>
  <c r="AN44" i="13"/>
  <c r="AN94" i="13"/>
  <c r="AN106" i="13"/>
  <c r="AN98" i="13"/>
  <c r="AN57" i="13"/>
  <c r="AN73" i="13"/>
  <c r="AN48" i="13"/>
  <c r="AN40" i="13"/>
  <c r="AN54" i="13"/>
  <c r="AN100" i="13"/>
  <c r="AN89" i="13"/>
  <c r="AN18" i="13"/>
  <c r="AN90" i="13"/>
  <c r="AN112" i="13"/>
  <c r="AN65" i="13"/>
  <c r="AN36" i="13"/>
  <c r="AN113" i="13"/>
  <c r="AN19" i="13"/>
  <c r="AN31" i="13"/>
  <c r="AN95" i="13"/>
  <c r="AN82" i="13"/>
  <c r="AN103" i="13"/>
  <c r="AN32" i="13"/>
  <c r="AN80" i="13"/>
  <c r="AN20" i="13"/>
  <c r="AN101" i="13"/>
  <c r="AN26" i="13"/>
  <c r="AN67" i="13"/>
  <c r="AN110" i="13"/>
  <c r="AN109" i="13"/>
  <c r="AN107" i="13"/>
  <c r="AN105" i="13"/>
  <c r="AN38" i="13"/>
  <c r="AN91" i="13"/>
  <c r="AN60" i="13"/>
  <c r="AN96" i="13"/>
  <c r="AN78" i="13"/>
  <c r="AN52" i="13"/>
  <c r="AN30" i="13"/>
  <c r="AN45" i="13"/>
  <c r="AN22" i="13"/>
  <c r="AN83" i="13"/>
  <c r="AN58" i="13"/>
  <c r="AN68" i="13"/>
  <c r="AN24" i="13"/>
  <c r="AN74" i="13"/>
  <c r="AN93" i="13"/>
  <c r="AN99" i="13"/>
  <c r="AN25" i="13"/>
  <c r="AN87" i="13"/>
  <c r="AN37" i="13"/>
  <c r="AN71" i="13"/>
  <c r="AN29" i="13"/>
  <c r="AN59" i="13"/>
  <c r="AN33" i="13"/>
  <c r="AN79" i="13"/>
  <c r="AN92" i="13"/>
  <c r="AN21" i="13"/>
  <c r="AN47" i="13"/>
  <c r="AN16" i="13"/>
  <c r="AN64" i="13"/>
  <c r="AN81" i="13"/>
  <c r="AN111" i="13"/>
  <c r="AN42" i="13"/>
  <c r="AN104" i="13"/>
  <c r="AN55" i="13"/>
  <c r="AN77" i="13"/>
  <c r="AN51" i="13"/>
  <c r="AN97" i="13"/>
  <c r="AN102" i="13"/>
  <c r="AN70" i="13"/>
  <c r="AN86" i="13"/>
  <c r="AN28" i="13"/>
  <c r="AN15" i="13"/>
  <c r="E13" i="19"/>
  <c r="AD13" i="18"/>
  <c r="AN64" i="18" l="1"/>
  <c r="AN63" i="18"/>
  <c r="AN85" i="19"/>
  <c r="AN84" i="19"/>
  <c r="AN85" i="18"/>
  <c r="AN84" i="18"/>
  <c r="AN85" i="17"/>
  <c r="AN84" i="17"/>
  <c r="AN14" i="14"/>
  <c r="AN85" i="14"/>
  <c r="AN84" i="14"/>
  <c r="AM13" i="19"/>
  <c r="AL13" i="19"/>
  <c r="AK13" i="19"/>
  <c r="AN17" i="19"/>
  <c r="AN61" i="19"/>
  <c r="AN105" i="19"/>
  <c r="AN94" i="19"/>
  <c r="AN58" i="19"/>
  <c r="AN20" i="19"/>
  <c r="AN100" i="19"/>
  <c r="AN110" i="19"/>
  <c r="AN112" i="19"/>
  <c r="AN31" i="19"/>
  <c r="AN53" i="19"/>
  <c r="AN83" i="19"/>
  <c r="AN75" i="19"/>
  <c r="AN48" i="19"/>
  <c r="AN68" i="19"/>
  <c r="AN62" i="19"/>
  <c r="AN54" i="19"/>
  <c r="AN43" i="19"/>
  <c r="AN95" i="19"/>
  <c r="AN36" i="19"/>
  <c r="AN98" i="19"/>
  <c r="AN26" i="19"/>
  <c r="AN45" i="19"/>
  <c r="AN91" i="19"/>
  <c r="AN76" i="19"/>
  <c r="AN35" i="19"/>
  <c r="AN18" i="19"/>
  <c r="AN56" i="19"/>
  <c r="AN49" i="19"/>
  <c r="AN60" i="19"/>
  <c r="AN40" i="19"/>
  <c r="AN99" i="19"/>
  <c r="AN72" i="19"/>
  <c r="AN23" i="19"/>
  <c r="AN24" i="19"/>
  <c r="AN57" i="19"/>
  <c r="AN89" i="19"/>
  <c r="AO27" i="19"/>
  <c r="AN108" i="19"/>
  <c r="AN90" i="19"/>
  <c r="AN113" i="19"/>
  <c r="AN41" i="19"/>
  <c r="AN30" i="19"/>
  <c r="AN103" i="19"/>
  <c r="AN65" i="19"/>
  <c r="AN39" i="19"/>
  <c r="AN74" i="19"/>
  <c r="AN107" i="19"/>
  <c r="AN50" i="19"/>
  <c r="AN52" i="19"/>
  <c r="AN46" i="19"/>
  <c r="AN66" i="19"/>
  <c r="AN106" i="19"/>
  <c r="AN96" i="19"/>
  <c r="AN38" i="19"/>
  <c r="AN67" i="19"/>
  <c r="AN80" i="19"/>
  <c r="AN19" i="19"/>
  <c r="AN78" i="19"/>
  <c r="AN73" i="19"/>
  <c r="AN82" i="19"/>
  <c r="AN44" i="19"/>
  <c r="AN109" i="19"/>
  <c r="AN32" i="19"/>
  <c r="AN22" i="19"/>
  <c r="AN93" i="19"/>
  <c r="AN101" i="19"/>
  <c r="AN34" i="19"/>
  <c r="AN88" i="19"/>
  <c r="AN21" i="19"/>
  <c r="AN111" i="19"/>
  <c r="AN51" i="19"/>
  <c r="AN47" i="19"/>
  <c r="AN102" i="19"/>
  <c r="AN92" i="19"/>
  <c r="AN104" i="19"/>
  <c r="AN42" i="19"/>
  <c r="AN16" i="19"/>
  <c r="AN37" i="19"/>
  <c r="AN71" i="19"/>
  <c r="AN33" i="19"/>
  <c r="AN87" i="19"/>
  <c r="AN79" i="19"/>
  <c r="AN97" i="19"/>
  <c r="AN25" i="19"/>
  <c r="AN81" i="19"/>
  <c r="AN64" i="19"/>
  <c r="AN77" i="19"/>
  <c r="AN29" i="19"/>
  <c r="AN59" i="19"/>
  <c r="AN55" i="19"/>
  <c r="AN86" i="19"/>
  <c r="AN15" i="19"/>
  <c r="AN70" i="19"/>
  <c r="AN28" i="19"/>
  <c r="AN69" i="19"/>
  <c r="AN14" i="19"/>
  <c r="AM13" i="18"/>
  <c r="AK13" i="18"/>
  <c r="AL13" i="18"/>
  <c r="AN17" i="18"/>
  <c r="AN90" i="18"/>
  <c r="AN38" i="18"/>
  <c r="AN96" i="18"/>
  <c r="AN44" i="18"/>
  <c r="AN27" i="18"/>
  <c r="AN30" i="18"/>
  <c r="AN78" i="18"/>
  <c r="AN93" i="18"/>
  <c r="AN36" i="18"/>
  <c r="AN82" i="18"/>
  <c r="AN73" i="18"/>
  <c r="AN22" i="18"/>
  <c r="AN48" i="18"/>
  <c r="AN68" i="18"/>
  <c r="AN45" i="18"/>
  <c r="AN98" i="18"/>
  <c r="AN80" i="18"/>
  <c r="AN20" i="18"/>
  <c r="AN103" i="18"/>
  <c r="AN107" i="18"/>
  <c r="AN76" i="18"/>
  <c r="AN83" i="18"/>
  <c r="AN41" i="18"/>
  <c r="AN88" i="18"/>
  <c r="AN62" i="18"/>
  <c r="AN75" i="18"/>
  <c r="AN56" i="18"/>
  <c r="AN40" i="18"/>
  <c r="AN99" i="18"/>
  <c r="AN109" i="18"/>
  <c r="AN43" i="18"/>
  <c r="AN53" i="18"/>
  <c r="AN112" i="18"/>
  <c r="AN19" i="18"/>
  <c r="AN60" i="18"/>
  <c r="AN113" i="18"/>
  <c r="AN106" i="18"/>
  <c r="AN66" i="18"/>
  <c r="AN95" i="18"/>
  <c r="AN101" i="18"/>
  <c r="AN23" i="18"/>
  <c r="AN32" i="18"/>
  <c r="AN57" i="18"/>
  <c r="AN26" i="18"/>
  <c r="AN24" i="18"/>
  <c r="AN100" i="18"/>
  <c r="AN74" i="18"/>
  <c r="AN35" i="18"/>
  <c r="AN58" i="18"/>
  <c r="AN54" i="18"/>
  <c r="AN110" i="18"/>
  <c r="AN34" i="18"/>
  <c r="AN94" i="18"/>
  <c r="AN61" i="18"/>
  <c r="AN105" i="18"/>
  <c r="AN67" i="18"/>
  <c r="AN89" i="18"/>
  <c r="AN39" i="18"/>
  <c r="AN65" i="18"/>
  <c r="AN108" i="18"/>
  <c r="AN91" i="18"/>
  <c r="AN46" i="18"/>
  <c r="AN50" i="18"/>
  <c r="AN18" i="18"/>
  <c r="AN31" i="18"/>
  <c r="AN49" i="18"/>
  <c r="AN72" i="18"/>
  <c r="AN52" i="18"/>
  <c r="AN51" i="18"/>
  <c r="AN92" i="18"/>
  <c r="AN59" i="18"/>
  <c r="AN81" i="18"/>
  <c r="AN104" i="18"/>
  <c r="AN55" i="18"/>
  <c r="AN97" i="18"/>
  <c r="AN102" i="18"/>
  <c r="AN37" i="18"/>
  <c r="AN47" i="18"/>
  <c r="AN87" i="18"/>
  <c r="AN25" i="18"/>
  <c r="AN16" i="18"/>
  <c r="AN42" i="18"/>
  <c r="AN77" i="18"/>
  <c r="AN71" i="18"/>
  <c r="AN111" i="18"/>
  <c r="AN21" i="18"/>
  <c r="AN33" i="18"/>
  <c r="AN79" i="18"/>
  <c r="AN29" i="18"/>
  <c r="AN15" i="18"/>
  <c r="AN70" i="18"/>
  <c r="AN86" i="18"/>
  <c r="AN28" i="18"/>
  <c r="AN69" i="18"/>
  <c r="AN14" i="18"/>
  <c r="AL13" i="17"/>
  <c r="AM13" i="17"/>
  <c r="AK13" i="17"/>
  <c r="AN17" i="17"/>
  <c r="AN44" i="17"/>
  <c r="AN20" i="17"/>
  <c r="AN31" i="17"/>
  <c r="AN100" i="17"/>
  <c r="AN23" i="17"/>
  <c r="AN94" i="17"/>
  <c r="AN73" i="17"/>
  <c r="AN54" i="17"/>
  <c r="AN60" i="17"/>
  <c r="AN26" i="17"/>
  <c r="AN48" i="17"/>
  <c r="AN35" i="17"/>
  <c r="AN80" i="17"/>
  <c r="AN75" i="17"/>
  <c r="AN103" i="17"/>
  <c r="AN32" i="17"/>
  <c r="AN96" i="17"/>
  <c r="AN68" i="17"/>
  <c r="AN46" i="17"/>
  <c r="AN89" i="17"/>
  <c r="AN43" i="17"/>
  <c r="AN72" i="17"/>
  <c r="AN27" i="17"/>
  <c r="AN24" i="17"/>
  <c r="AN36" i="17"/>
  <c r="AN108" i="17"/>
  <c r="AN45" i="17"/>
  <c r="AN18" i="17"/>
  <c r="AN110" i="17"/>
  <c r="AN67" i="17"/>
  <c r="AN74" i="17"/>
  <c r="AN99" i="17"/>
  <c r="AN76" i="17"/>
  <c r="AN88" i="17"/>
  <c r="AN101" i="17"/>
  <c r="AN109" i="17"/>
  <c r="AN58" i="17"/>
  <c r="AN83" i="17"/>
  <c r="AN39" i="17"/>
  <c r="AN62" i="17"/>
  <c r="AN30" i="17"/>
  <c r="AN95" i="17"/>
  <c r="AN41" i="17"/>
  <c r="AN98" i="17"/>
  <c r="AN82" i="17"/>
  <c r="AN106" i="17"/>
  <c r="AN34" i="17"/>
  <c r="AN56" i="17"/>
  <c r="AN52" i="17"/>
  <c r="AN65" i="17"/>
  <c r="AO113" i="17"/>
  <c r="AN90" i="17"/>
  <c r="AN49" i="17"/>
  <c r="AN40" i="17"/>
  <c r="AN112" i="17"/>
  <c r="AN78" i="17"/>
  <c r="AN105" i="17"/>
  <c r="AN66" i="17"/>
  <c r="AN57" i="17"/>
  <c r="AN22" i="17"/>
  <c r="AN107" i="17"/>
  <c r="AN93" i="17"/>
  <c r="AN61" i="17"/>
  <c r="AN38" i="17"/>
  <c r="AN91" i="17"/>
  <c r="AN50" i="17"/>
  <c r="AN19" i="17"/>
  <c r="AN53" i="17"/>
  <c r="AN29" i="17"/>
  <c r="AN71" i="17"/>
  <c r="AN104" i="17"/>
  <c r="AN77" i="17"/>
  <c r="AN97" i="17"/>
  <c r="AN33" i="17"/>
  <c r="AN87" i="17"/>
  <c r="AN79" i="17"/>
  <c r="AN59" i="17"/>
  <c r="AN21" i="17"/>
  <c r="AN42" i="17"/>
  <c r="AN81" i="17"/>
  <c r="AN16" i="17"/>
  <c r="AN64" i="17"/>
  <c r="AN47" i="17"/>
  <c r="AN37" i="17"/>
  <c r="AN51" i="17"/>
  <c r="AN25" i="17"/>
  <c r="AN92" i="17"/>
  <c r="AN111" i="17"/>
  <c r="AN55" i="17"/>
  <c r="AN70" i="17"/>
  <c r="AN28" i="17"/>
  <c r="AN15" i="17"/>
  <c r="AN86" i="17"/>
  <c r="AN102" i="17"/>
  <c r="AN69" i="17"/>
  <c r="AN14" i="17"/>
  <c r="AL13" i="14"/>
  <c r="AM13" i="14"/>
  <c r="AK13" i="14"/>
  <c r="AN17" i="14"/>
  <c r="AN95" i="14"/>
  <c r="AN90" i="14"/>
  <c r="AN56" i="14"/>
  <c r="AN35" i="14"/>
  <c r="AN41" i="14"/>
  <c r="AN61" i="14"/>
  <c r="AN106" i="14"/>
  <c r="AN53" i="14"/>
  <c r="AN67" i="14"/>
  <c r="AN58" i="14"/>
  <c r="AN80" i="14"/>
  <c r="AN68" i="14"/>
  <c r="AN88" i="14"/>
  <c r="AN31" i="14"/>
  <c r="AN83" i="14"/>
  <c r="AN93" i="14"/>
  <c r="AN20" i="14"/>
  <c r="AN34" i="14"/>
  <c r="AN94" i="14"/>
  <c r="AN57" i="14"/>
  <c r="AN23" i="14"/>
  <c r="AN110" i="14"/>
  <c r="AN72" i="14"/>
  <c r="AN38" i="14"/>
  <c r="AN50" i="14"/>
  <c r="AN108" i="14"/>
  <c r="AN30" i="14"/>
  <c r="AN113" i="14"/>
  <c r="AN22" i="14"/>
  <c r="AN103" i="14"/>
  <c r="AN27" i="14"/>
  <c r="AN52" i="14"/>
  <c r="AN105" i="14"/>
  <c r="AN78" i="14"/>
  <c r="AN54" i="14"/>
  <c r="AN74" i="14"/>
  <c r="AN40" i="14"/>
  <c r="AN26" i="14"/>
  <c r="AN96" i="14"/>
  <c r="AN45" i="14"/>
  <c r="AN19" i="14"/>
  <c r="AN89" i="14"/>
  <c r="AN32" i="14"/>
  <c r="AN60" i="14"/>
  <c r="AN101" i="14"/>
  <c r="AN48" i="14"/>
  <c r="AN43" i="14"/>
  <c r="AN24" i="14"/>
  <c r="AN99" i="14"/>
  <c r="AN75" i="14"/>
  <c r="AN73" i="14"/>
  <c r="AN46" i="14"/>
  <c r="AN112" i="14"/>
  <c r="AN49" i="14"/>
  <c r="AN18" i="14"/>
  <c r="AN98" i="14"/>
  <c r="AN107" i="14"/>
  <c r="AN91" i="14"/>
  <c r="AN65" i="14"/>
  <c r="AN62" i="14"/>
  <c r="AN39" i="14"/>
  <c r="AN82" i="14"/>
  <c r="AN36" i="14"/>
  <c r="AN109" i="14"/>
  <c r="AN76" i="14"/>
  <c r="AN44" i="14"/>
  <c r="AN66" i="14"/>
  <c r="AN100" i="14"/>
  <c r="AN64" i="14"/>
  <c r="AN51" i="14"/>
  <c r="AN21" i="14"/>
  <c r="AN33" i="14"/>
  <c r="AN97" i="14"/>
  <c r="AN16" i="14"/>
  <c r="AN87" i="14"/>
  <c r="AN111" i="14"/>
  <c r="AN25" i="14"/>
  <c r="AN59" i="14"/>
  <c r="AN37" i="14"/>
  <c r="AN92" i="14"/>
  <c r="AN55" i="14"/>
  <c r="AN79" i="14"/>
  <c r="AN77" i="14"/>
  <c r="AN81" i="14"/>
  <c r="AN29" i="14"/>
  <c r="AN47" i="14"/>
  <c r="AN42" i="14"/>
  <c r="AN104" i="14"/>
  <c r="AN71" i="14"/>
  <c r="AN28" i="14"/>
  <c r="AN86" i="14"/>
  <c r="AN102" i="14"/>
  <c r="AN70" i="14"/>
  <c r="AN15" i="14"/>
  <c r="AN69" i="14"/>
</calcChain>
</file>

<file path=xl/sharedStrings.xml><?xml version="1.0" encoding="utf-8"?>
<sst xmlns="http://schemas.openxmlformats.org/spreadsheetml/2006/main" count="1761" uniqueCount="71">
  <si>
    <r>
      <t>Kilotonnes sulphur dioxide (kt SO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</si>
  <si>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t>Energy Sector Emissions</t>
  </si>
  <si>
    <t>Combustion Emissions</t>
  </si>
  <si>
    <t>Energy Industries</t>
  </si>
  <si>
    <t>Electricity Generation</t>
  </si>
  <si>
    <t>Gas</t>
  </si>
  <si>
    <t>Coal</t>
  </si>
  <si>
    <t>Liquid Fuels</t>
  </si>
  <si>
    <t>Biomass</t>
  </si>
  <si>
    <t>Petroleum Refining</t>
  </si>
  <si>
    <t>Oil</t>
  </si>
  <si>
    <t>Synthetic Petrol Production</t>
  </si>
  <si>
    <t>Oil &amp; Gas Extraction &amp; Processing</t>
  </si>
  <si>
    <t>Manufacturing and Construction</t>
  </si>
  <si>
    <t>Mining &amp; Construction</t>
  </si>
  <si>
    <t>Chemicals</t>
  </si>
  <si>
    <t>Pulp, Paper &amp; Print</t>
  </si>
  <si>
    <t>Food Processing, Beverage &amp; Tobacco</t>
  </si>
  <si>
    <t>Mechanical and Electrical Equipment</t>
  </si>
  <si>
    <t>Textiles</t>
  </si>
  <si>
    <t>Basic Metals</t>
  </si>
  <si>
    <t>Non-metallic Minerals</t>
  </si>
  <si>
    <t>Other</t>
  </si>
  <si>
    <t>Domestic Transport</t>
  </si>
  <si>
    <t>Road</t>
  </si>
  <si>
    <t>Petrol</t>
  </si>
  <si>
    <t>Premium Petrol</t>
  </si>
  <si>
    <t>Regular Petrol</t>
  </si>
  <si>
    <t>Diesel</t>
  </si>
  <si>
    <t>Natural Gas</t>
  </si>
  <si>
    <t>LPG</t>
  </si>
  <si>
    <t>Rail</t>
  </si>
  <si>
    <t>Aviation</t>
  </si>
  <si>
    <t>Marine</t>
  </si>
  <si>
    <t>Other Sectors</t>
  </si>
  <si>
    <t>Agriculture, Forestry and Fishing</t>
  </si>
  <si>
    <t>Commercial</t>
  </si>
  <si>
    <t>Residential</t>
  </si>
  <si>
    <t>Fugitive Emissions</t>
  </si>
  <si>
    <t>Coal Mining</t>
  </si>
  <si>
    <t>Natural gas</t>
  </si>
  <si>
    <t>Natural gas transmission &amp; distribution</t>
  </si>
  <si>
    <t>Natural gas processing &amp; flaring</t>
  </si>
  <si>
    <t>Natural gas production</t>
  </si>
  <si>
    <t>Oil production, transportation &amp; refining</t>
  </si>
  <si>
    <t>Geothermal</t>
  </si>
  <si>
    <t>International Transport</t>
  </si>
  <si>
    <t>Other leakages</t>
  </si>
  <si>
    <t>Natural Gas Transmission and Distribution</t>
  </si>
  <si>
    <t>Natural Gas Processing and Flaring</t>
  </si>
  <si>
    <t>Natural Gas Production</t>
  </si>
  <si>
    <t>Oil Production, Transportation &amp; Refining</t>
  </si>
  <si>
    <t>International Aviation</t>
  </si>
  <si>
    <t>International Marine</t>
  </si>
  <si>
    <r>
      <t>Kilotonnes carbon dioxide (kt CO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</si>
  <si>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t>CO2</t>
  </si>
  <si>
    <r>
      <t>Kilotonnes methane (kt CH</t>
    </r>
    <r>
      <rPr>
        <b/>
        <i/>
        <vertAlign val="subscript"/>
        <sz val="11"/>
        <color theme="1"/>
        <rFont val="Calibri"/>
        <family val="2"/>
        <scheme val="minor"/>
      </rPr>
      <t>4</t>
    </r>
    <r>
      <rPr>
        <b/>
        <i/>
        <sz val="11"/>
        <color theme="1"/>
        <rFont val="Calibri"/>
        <family val="2"/>
        <scheme val="minor"/>
      </rPr>
      <t>)</t>
    </r>
  </si>
  <si>
    <t>CH4</t>
  </si>
  <si>
    <r>
      <t>Kilotonnes nitrous oxide (kt N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O)</t>
    </r>
  </si>
  <si>
    <t>N2O</t>
  </si>
  <si>
    <t>CO</t>
  </si>
  <si>
    <t>Nox</t>
  </si>
  <si>
    <t>Kilotonnes non-methane volatile organic compounds (kt NMVOCs)</t>
  </si>
  <si>
    <t>NMVOCs</t>
  </si>
  <si>
    <t>SO2</t>
  </si>
  <si>
    <r>
      <t>Kilotonnes carbon monoxide (kt CO</t>
    </r>
    <r>
      <rPr>
        <b/>
        <i/>
        <sz val="11"/>
        <color theme="1"/>
        <rFont val="Calibri"/>
        <family val="2"/>
        <scheme val="minor"/>
      </rPr>
      <t>)</t>
    </r>
  </si>
  <si>
    <r>
      <t>Kilotonnes nitrogen oxides (kt NO</t>
    </r>
    <r>
      <rPr>
        <b/>
        <i/>
        <vertAlign val="subscript"/>
        <sz val="11"/>
        <color theme="1"/>
        <rFont val="Calibri"/>
        <family val="2"/>
        <scheme val="minor"/>
      </rPr>
      <t>x</t>
    </r>
    <r>
      <rPr>
        <b/>
        <i/>
        <sz val="11"/>
        <color theme="1"/>
        <rFont val="Calibri"/>
        <family val="2"/>
        <scheme val="minor"/>
      </rPr>
      <t>)</t>
    </r>
  </si>
  <si>
    <r>
      <t>Provisional estimates of greenhouse gas emissions from the energy sector</t>
    </r>
    <r>
      <rPr>
        <b/>
        <vertAlign val="superscript"/>
        <sz val="12"/>
        <color theme="1"/>
        <rFont val="Calibri"/>
        <family val="2"/>
        <scheme val="minor"/>
      </rPr>
      <t>*</t>
    </r>
  </si>
  <si>
    <t>* For official emissions data, refer to New Zealand’s Greenhouse Gas Inventory, available here: https://www.mfe.govt.nz/climate-change/state-of-our-atmosphere-and-climate/new-zealands-greenhouse-gas-inventory</t>
  </si>
  <si>
    <t>Pipeline Transport</t>
  </si>
  <si>
    <t>Other Fossil Fuels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</si>
</sst>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\-0.00;\-"/>
    <numFmt numFmtId="165" formatCode="#,##0.00;\-#,##0.00;\-"/>
    <numFmt numFmtId="166" formatCode="_-* #,##0.0_-;\-* #,##0.0_-;_-* &quot;-&quot;??_-;_-@_-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1" xfId="0" applyFont="1" applyFill="1" applyBorder="1"/>
    <xf numFmtId="0" fontId="7" fillId="2" borderId="0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Border="1" applyAlignment="1">
      <alignment horizontal="left"/>
    </xf>
    <xf numFmtId="0" fontId="7" fillId="2" borderId="9" xfId="0" applyFont="1" applyFill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2"/>
    </xf>
    <xf numFmtId="0" fontId="9" fillId="2" borderId="1" xfId="0" applyFont="1" applyFill="1" applyBorder="1" applyAlignment="1">
      <alignment horizontal="left" indent="3"/>
    </xf>
    <xf numFmtId="0" fontId="10" fillId="2" borderId="1" xfId="0" applyFont="1" applyFill="1" applyBorder="1" applyAlignment="1">
      <alignment horizontal="left" indent="3"/>
    </xf>
    <xf numFmtId="0" fontId="9" fillId="2" borderId="1" xfId="0" applyFont="1" applyFill="1" applyBorder="1" applyAlignment="1">
      <alignment horizontal="left" indent="4"/>
    </xf>
    <xf numFmtId="0" fontId="8" fillId="2" borderId="13" xfId="0" applyFont="1" applyFill="1" applyBorder="1"/>
    <xf numFmtId="0" fontId="2" fillId="2" borderId="1" xfId="0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left" indent="2"/>
    </xf>
    <xf numFmtId="0" fontId="8" fillId="2" borderId="1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7" fillId="2" borderId="11" xfId="1" applyNumberFormat="1" applyFont="1" applyFill="1" applyBorder="1"/>
    <xf numFmtId="9" fontId="7" fillId="2" borderId="10" xfId="1" applyFont="1" applyFill="1" applyBorder="1"/>
    <xf numFmtId="9" fontId="8" fillId="2" borderId="6" xfId="1" applyFont="1" applyFill="1" applyBorder="1"/>
    <xf numFmtId="9" fontId="4" fillId="2" borderId="6" xfId="1" applyFont="1" applyFill="1" applyBorder="1"/>
    <xf numFmtId="9" fontId="2" fillId="2" borderId="6" xfId="1" applyFont="1" applyFill="1" applyBorder="1"/>
    <xf numFmtId="9" fontId="9" fillId="2" borderId="6" xfId="1" applyFont="1" applyFill="1" applyBorder="1"/>
    <xf numFmtId="9" fontId="10" fillId="2" borderId="6" xfId="1" applyFont="1" applyFill="1" applyBorder="1"/>
    <xf numFmtId="9" fontId="8" fillId="2" borderId="14" xfId="1" applyFont="1" applyFill="1" applyBorder="1"/>
    <xf numFmtId="9" fontId="8" fillId="2" borderId="18" xfId="1" applyFont="1" applyFill="1" applyBorder="1"/>
    <xf numFmtId="9" fontId="7" fillId="2" borderId="8" xfId="1" applyFont="1" applyFill="1" applyBorder="1"/>
    <xf numFmtId="9" fontId="8" fillId="2" borderId="0" xfId="1" applyFont="1" applyFill="1" applyBorder="1"/>
    <xf numFmtId="9" fontId="4" fillId="2" borderId="0" xfId="1" applyFont="1" applyFill="1" applyBorder="1"/>
    <xf numFmtId="9" fontId="2" fillId="2" borderId="0" xfId="1" applyFont="1" applyFill="1" applyBorder="1"/>
    <xf numFmtId="9" fontId="9" fillId="2" borderId="0" xfId="1" applyFont="1" applyFill="1" applyBorder="1"/>
    <xf numFmtId="9" fontId="10" fillId="2" borderId="0" xfId="1" applyFont="1" applyFill="1" applyBorder="1"/>
    <xf numFmtId="9" fontId="8" fillId="2" borderId="12" xfId="1" applyFont="1" applyFill="1" applyBorder="1"/>
    <xf numFmtId="9" fontId="8" fillId="2" borderId="16" xfId="1" applyFont="1" applyFill="1" applyBorder="1"/>
    <xf numFmtId="10" fontId="8" fillId="2" borderId="7" xfId="1" applyNumberFormat="1" applyFont="1" applyFill="1" applyBorder="1"/>
    <xf numFmtId="10" fontId="4" fillId="2" borderId="7" xfId="1" applyNumberFormat="1" applyFont="1" applyFill="1" applyBorder="1"/>
    <xf numFmtId="10" fontId="2" fillId="2" borderId="7" xfId="1" applyNumberFormat="1" applyFont="1" applyFill="1" applyBorder="1"/>
    <xf numFmtId="10" fontId="9" fillId="2" borderId="7" xfId="1" applyNumberFormat="1" applyFont="1" applyFill="1" applyBorder="1"/>
    <xf numFmtId="10" fontId="10" fillId="2" borderId="7" xfId="1" applyNumberFormat="1" applyFont="1" applyFill="1" applyBorder="1"/>
    <xf numFmtId="10" fontId="8" fillId="2" borderId="15" xfId="1" applyNumberFormat="1" applyFont="1" applyFill="1" applyBorder="1"/>
    <xf numFmtId="10" fontId="8" fillId="2" borderId="19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0" fillId="2" borderId="0" xfId="0" applyFill="1"/>
    <xf numFmtId="0" fontId="0" fillId="2" borderId="2" xfId="0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8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9" fillId="2" borderId="6" xfId="0" applyNumberFormat="1" applyFont="1" applyFill="1" applyBorder="1" applyAlignment="1">
      <alignment horizontal="right"/>
    </xf>
    <xf numFmtId="165" fontId="10" fillId="2" borderId="6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5" fontId="8" fillId="2" borderId="18" xfId="0" applyNumberFormat="1" applyFont="1" applyFill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165" fontId="8" fillId="2" borderId="16" xfId="0" applyNumberFormat="1" applyFont="1" applyFill="1" applyBorder="1" applyAlignment="1">
      <alignment horizontal="right"/>
    </xf>
    <xf numFmtId="0" fontId="0" fillId="0" borderId="20" xfId="0" applyBorder="1"/>
    <xf numFmtId="0" fontId="7" fillId="2" borderId="0" xfId="0" applyFont="1" applyFill="1" applyBorder="1" applyAlignment="1"/>
    <xf numFmtId="0" fontId="7" fillId="2" borderId="4" xfId="0" applyFon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6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file:///F:\ghg\grooming_code\Annual_Emissions_linked\MBIE-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1575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9200" cy="1070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1575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1575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1575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1575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3859200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0"/>
          <a:ext cx="3859200" cy="1070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1575</xdr:colOff>
      <xdr:row>5</xdr:row>
      <xdr:rowOff>118405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9200" cy="107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</sheetPr>
  <dimension ref="A1:AO115"/>
  <sheetViews>
    <sheetView tabSelected="1" workbookViewId="0">
      <pane xSplit="4" ySplit="12" topLeftCell="AI86" activePane="bottomRight" state="frozen"/>
      <selection activeCell="D1" sqref="D1"/>
      <selection pane="topRight" activeCell="E1" sqref="E1"/>
      <selection pane="bottomLeft" activeCell="D13" sqref="D13"/>
      <selection pane="bottomRight" activeCell="AN7" sqref="AN7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0.58203125" customWidth="1"/>
    <col min="5" max="36" width="10.58203125" customWidth="1"/>
    <col min="37" max="39" width="14.58203125" customWidth="1"/>
    <col min="40" max="40" width="20.58203125" customWidth="1"/>
    <col min="41" max="41" width="10.08203125" bestFit="1" customWidth="1"/>
  </cols>
  <sheetData>
    <row r="1" spans="1:41" ht="14.5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1" ht="14.5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1" ht="14.5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1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1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1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1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1" ht="16.5" x14ac:dyDescent="0.45">
      <c r="A8" s="51"/>
      <c r="B8" s="1"/>
      <c r="C8" s="1"/>
      <c r="D8" s="4" t="s">
        <v>54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1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1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1" ht="31" x14ac:dyDescent="0.35">
      <c r="A11" s="51"/>
      <c r="B11" s="8"/>
      <c r="C11" s="8"/>
      <c r="D11" s="9"/>
      <c r="E11" s="74">
        <v>1990</v>
      </c>
      <c r="F11" s="74">
        <v>1991</v>
      </c>
      <c r="G11" s="74">
        <v>1992</v>
      </c>
      <c r="H11" s="74">
        <v>1993</v>
      </c>
      <c r="I11" s="74">
        <v>1994</v>
      </c>
      <c r="J11" s="74">
        <v>1995</v>
      </c>
      <c r="K11" s="74">
        <v>1996</v>
      </c>
      <c r="L11" s="74">
        <v>1997</v>
      </c>
      <c r="M11" s="74">
        <v>1998</v>
      </c>
      <c r="N11" s="74">
        <v>1999</v>
      </c>
      <c r="O11" s="74">
        <v>2000</v>
      </c>
      <c r="P11" s="74">
        <v>2001</v>
      </c>
      <c r="Q11" s="74">
        <v>2002</v>
      </c>
      <c r="R11" s="74">
        <v>2003</v>
      </c>
      <c r="S11" s="74">
        <v>2004</v>
      </c>
      <c r="T11" s="74">
        <v>2005</v>
      </c>
      <c r="U11" s="74">
        <v>2006</v>
      </c>
      <c r="V11" s="74">
        <v>2007</v>
      </c>
      <c r="W11" s="74">
        <v>2008</v>
      </c>
      <c r="X11" s="74">
        <v>2009</v>
      </c>
      <c r="Y11" s="74">
        <v>2010</v>
      </c>
      <c r="Z11" s="74">
        <v>2011</v>
      </c>
      <c r="AA11" s="74">
        <v>2012</v>
      </c>
      <c r="AB11" s="74">
        <v>2013</v>
      </c>
      <c r="AC11" s="74">
        <v>2014</v>
      </c>
      <c r="AD11" s="74">
        <v>2015</v>
      </c>
      <c r="AE11" s="74">
        <v>2016</v>
      </c>
      <c r="AF11" s="74">
        <v>2017</v>
      </c>
      <c r="AG11" s="74">
        <v>2018</v>
      </c>
      <c r="AH11" s="74">
        <v>2019</v>
      </c>
      <c r="AI11" s="74">
        <v>2020</v>
      </c>
      <c r="AJ11" s="74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1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1" ht="15.5" x14ac:dyDescent="0.35">
      <c r="A13" s="76"/>
      <c r="B13" s="77"/>
      <c r="C13" s="77"/>
      <c r="D13" s="14" t="s">
        <v>1</v>
      </c>
      <c r="E13" s="56">
        <f>SUBTOTAL(9,E14:E110)-SUMIF($D14:$D110, "Biomass", E14:E110)</f>
        <v>22486.646793818614</v>
      </c>
      <c r="F13" s="64">
        <f>SUBTOTAL(9,F14:F110)-SUMIF($D14:$D110, "Biomass", F14:F110)</f>
        <v>22991.907615936922</v>
      </c>
      <c r="G13" s="64">
        <f>SUBTOTAL(9,G14:G110)-SUMIF($D14:$D110, "Biomass", G14:G110)</f>
        <v>24856.85051976551</v>
      </c>
      <c r="H13" s="64">
        <f t="shared" ref="H13:AE13" si="0">SUBTOTAL(9,H14:H110)-SUMIF($D14:$D110, "Biomass", H14:H110)</f>
        <v>24310.440788900254</v>
      </c>
      <c r="I13" s="64">
        <f t="shared" si="0"/>
        <v>24534.770807746962</v>
      </c>
      <c r="J13" s="64">
        <f t="shared" si="0"/>
        <v>24469.354653497234</v>
      </c>
      <c r="K13" s="64">
        <f t="shared" si="0"/>
        <v>25804.243140193714</v>
      </c>
      <c r="L13" s="64">
        <f t="shared" si="0"/>
        <v>27836.820675307645</v>
      </c>
      <c r="M13" s="64">
        <f t="shared" si="0"/>
        <v>26271.264375095194</v>
      </c>
      <c r="N13" s="64">
        <f t="shared" si="0"/>
        <v>27619.489101715975</v>
      </c>
      <c r="O13" s="64">
        <f t="shared" si="0"/>
        <v>28381.021190221771</v>
      </c>
      <c r="P13" s="64">
        <f t="shared" si="0"/>
        <v>30349.863250694561</v>
      </c>
      <c r="Q13" s="64">
        <f t="shared" si="0"/>
        <v>30389.785856522489</v>
      </c>
      <c r="R13" s="64">
        <f t="shared" si="0"/>
        <v>31980.115630947083</v>
      </c>
      <c r="S13" s="64">
        <f t="shared" si="0"/>
        <v>31571.005655873047</v>
      </c>
      <c r="T13" s="64">
        <f t="shared" si="0"/>
        <v>33028.689292281393</v>
      </c>
      <c r="U13" s="64">
        <f t="shared" si="0"/>
        <v>33097.762404448978</v>
      </c>
      <c r="V13" s="64">
        <f t="shared" si="0"/>
        <v>31919.602684412184</v>
      </c>
      <c r="W13" s="64">
        <f t="shared" si="0"/>
        <v>33294.201667338442</v>
      </c>
      <c r="X13" s="64">
        <f t="shared" si="0"/>
        <v>30521.441615466694</v>
      </c>
      <c r="Y13" s="64">
        <f t="shared" si="0"/>
        <v>30418.739454985567</v>
      </c>
      <c r="Z13" s="64">
        <f t="shared" si="0"/>
        <v>29842.775166044506</v>
      </c>
      <c r="AA13" s="64">
        <f t="shared" si="0"/>
        <v>31524.390454431192</v>
      </c>
      <c r="AB13" s="64">
        <f t="shared" si="0"/>
        <v>30850.293615938444</v>
      </c>
      <c r="AC13" s="64">
        <f t="shared" si="0"/>
        <v>30937.99116158648</v>
      </c>
      <c r="AD13" s="64">
        <f t="shared" si="0"/>
        <v>31150.109420963567</v>
      </c>
      <c r="AE13" s="64">
        <f t="shared" si="0"/>
        <v>29838.667880910958</v>
      </c>
      <c r="AF13" s="64">
        <f>SUBTOTAL(9,AF14:AF110)-SUMIF($D14:$D110, "Biomass", AF14:AF110)</f>
        <v>31409.114122210871</v>
      </c>
      <c r="AG13" s="64">
        <f>SUBTOTAL(9,AG14:AG110)-SUMIF($D14:$D110, "Biomass", AG14:AG110)</f>
        <v>31507.817435204401</v>
      </c>
      <c r="AH13" s="64">
        <f>SUBTOTAL(9,AH14:AH110)-SUMIF($D14:$D110, "Biomass", AH14:AH110)</f>
        <v>32679.885325079737</v>
      </c>
      <c r="AI13" s="64">
        <f>SUBTOTAL(9,AI14:AI110)-SUMIF($D14:$D110, "Biomass", AI14:AI110)</f>
        <v>30329.57623909122</v>
      </c>
      <c r="AJ13" s="64">
        <f>SUBTOTAL(9,AJ14:AJ110)-SUMIF($D14:$D110, "Biomass", AJ14:AJ110)</f>
        <v>30423.299837008621</v>
      </c>
      <c r="AK13" s="27">
        <f>IFERROR(AJ13/E13-1,"")</f>
        <v>0.35294960231116912</v>
      </c>
      <c r="AL13" s="35">
        <f>IFERROR(POWER(AJ13/E13,1/(AJ$11-E$11))-1,"")</f>
        <v>9.7988945929274873E-3</v>
      </c>
      <c r="AM13" s="35">
        <f>IFERROR(AJ13/AI13-1,"")</f>
        <v>3.0901716917692834E-3</v>
      </c>
      <c r="AN13" s="43">
        <f>AJ13/$AJ$13</f>
        <v>1</v>
      </c>
      <c r="AO13" s="84"/>
    </row>
    <row r="14" spans="1:41" ht="14.5" x14ac:dyDescent="0.35">
      <c r="A14" s="76"/>
      <c r="B14" s="77"/>
      <c r="C14" s="77"/>
      <c r="D14" s="15" t="s">
        <v>2</v>
      </c>
      <c r="E14" s="57">
        <f>SUBTOTAL(9,E15:E101)-SUMIF($D15:$D101, "Biomass", E15:E101)</f>
        <v>22026.918805069439</v>
      </c>
      <c r="F14" s="65">
        <f t="shared" ref="F14:AE14" si="1">SUBTOTAL(9,F15:F101)-SUMIF($D15:$D101, "Biomass", F15:F101)</f>
        <v>22437.420407776357</v>
      </c>
      <c r="G14" s="65">
        <f t="shared" si="1"/>
        <v>24316.70366176204</v>
      </c>
      <c r="H14" s="65">
        <f t="shared" si="1"/>
        <v>23792.107758279653</v>
      </c>
      <c r="I14" s="65">
        <f t="shared" si="1"/>
        <v>23994.154263835095</v>
      </c>
      <c r="J14" s="65">
        <f t="shared" si="1"/>
        <v>23969.252419873621</v>
      </c>
      <c r="K14" s="65">
        <f t="shared" si="1"/>
        <v>25138.021234862856</v>
      </c>
      <c r="L14" s="65">
        <f t="shared" si="1"/>
        <v>27123.351096545925</v>
      </c>
      <c r="M14" s="65">
        <f t="shared" si="1"/>
        <v>25566.574133940514</v>
      </c>
      <c r="N14" s="65">
        <f t="shared" si="1"/>
        <v>27003.753829876528</v>
      </c>
      <c r="O14" s="65">
        <f t="shared" si="1"/>
        <v>27788.269072245785</v>
      </c>
      <c r="P14" s="65">
        <f t="shared" si="1"/>
        <v>29737.618767711825</v>
      </c>
      <c r="Q14" s="65">
        <f t="shared" si="1"/>
        <v>29803.478506679923</v>
      </c>
      <c r="R14" s="65">
        <f t="shared" si="1"/>
        <v>31369.376706514355</v>
      </c>
      <c r="S14" s="65">
        <f t="shared" si="1"/>
        <v>30708.304712587767</v>
      </c>
      <c r="T14" s="65">
        <f t="shared" si="1"/>
        <v>32120.10048049545</v>
      </c>
      <c r="U14" s="65">
        <f t="shared" si="1"/>
        <v>32139.516579939056</v>
      </c>
      <c r="V14" s="65">
        <f t="shared" si="1"/>
        <v>30899.095497360646</v>
      </c>
      <c r="W14" s="65">
        <f t="shared" si="1"/>
        <v>32052.896996082658</v>
      </c>
      <c r="X14" s="65">
        <f t="shared" si="1"/>
        <v>29155.461712580418</v>
      </c>
      <c r="Y14" s="65">
        <f t="shared" si="1"/>
        <v>28913.621852638513</v>
      </c>
      <c r="Z14" s="65">
        <f t="shared" si="1"/>
        <v>28383.624202015701</v>
      </c>
      <c r="AA14" s="65">
        <f t="shared" si="1"/>
        <v>30246.313573899071</v>
      </c>
      <c r="AB14" s="65">
        <f t="shared" si="1"/>
        <v>29758.525134312415</v>
      </c>
      <c r="AC14" s="65">
        <f t="shared" si="1"/>
        <v>29714.799711980242</v>
      </c>
      <c r="AD14" s="65">
        <f t="shared" si="1"/>
        <v>29803.191750713453</v>
      </c>
      <c r="AE14" s="65">
        <f t="shared" si="1"/>
        <v>28687.356717184302</v>
      </c>
      <c r="AF14" s="65">
        <f t="shared" ref="AF14" si="2">SUBTOTAL(9,AF15:AF101)-SUMIF($D15:$D101, "Biomass", AF15:AF101)</f>
        <v>30320.925706331152</v>
      </c>
      <c r="AG14" s="65">
        <f>SUBTOTAL(9,AG15:AG101)-SUMIF($D15:$D101, "Biomass", AG15:AG101)</f>
        <v>30516.401210153548</v>
      </c>
      <c r="AH14" s="65">
        <f>SUBTOTAL(9,AH15:AH101)-SUMIF($D15:$D101, "Biomass", AH15:AH101)</f>
        <v>31767.929428554122</v>
      </c>
      <c r="AI14" s="65">
        <f>SUBTOTAL(9,AI15:AI101)-SUMIF($D15:$D101, "Biomass", AI15:AI101)</f>
        <v>29550.820269432013</v>
      </c>
      <c r="AJ14" s="65">
        <f>SUBTOTAL(9,AJ15:AJ101)-SUMIF($D15:$D101, "Biomass", AJ15:AJ101)</f>
        <v>29718.091349951326</v>
      </c>
      <c r="AK14" s="28">
        <f t="shared" ref="AK14:AK78" si="3">IFERROR(AJ14/E14-1,"")</f>
        <v>0.3491715120460599</v>
      </c>
      <c r="AL14" s="36">
        <f t="shared" ref="AL14:AL78" si="4">IFERROR(POWER(AJ14/E14,1/(AJ$11-E$11))-1,"")</f>
        <v>9.7078086399140506E-3</v>
      </c>
      <c r="AM14" s="36">
        <f t="shared" ref="AM14:AM78" si="5">IFERROR(AJ14/AI14-1,"")</f>
        <v>5.6604547350700418E-3</v>
      </c>
      <c r="AN14" s="43">
        <f>AJ14/$AJ$13</f>
        <v>0.9768201184343771</v>
      </c>
      <c r="AO14" s="84"/>
    </row>
    <row r="15" spans="1:41" ht="14.5" collapsed="1" x14ac:dyDescent="0.35">
      <c r="A15" s="76"/>
      <c r="B15" s="77"/>
      <c r="C15" s="77"/>
      <c r="D15" s="16" t="s">
        <v>3</v>
      </c>
      <c r="E15" s="58">
        <f>SUBTOTAL(9,E16:E27)-SUMIF($D16:$D27, "Biomass", E16:E27)</f>
        <v>5979.0702728231272</v>
      </c>
      <c r="F15" s="66">
        <f t="shared" ref="F15:AE15" si="6">SUBTOTAL(9,F16:F27)-SUMIF($D16:$D27, "Biomass", F16:F27)</f>
        <v>6089.8809791324165</v>
      </c>
      <c r="G15" s="66">
        <f t="shared" si="6"/>
        <v>7577.0370178221237</v>
      </c>
      <c r="H15" s="66">
        <f t="shared" si="6"/>
        <v>6639.2740639222602</v>
      </c>
      <c r="I15" s="66">
        <f t="shared" si="6"/>
        <v>5512.7576989316849</v>
      </c>
      <c r="J15" s="66">
        <f t="shared" si="6"/>
        <v>4775.2917862978657</v>
      </c>
      <c r="K15" s="66">
        <f t="shared" si="6"/>
        <v>5524.4066338146076</v>
      </c>
      <c r="L15" s="66">
        <f t="shared" si="6"/>
        <v>7125.4574782925911</v>
      </c>
      <c r="M15" s="66">
        <f t="shared" si="6"/>
        <v>5514.3026073460378</v>
      </c>
      <c r="N15" s="66">
        <f t="shared" si="6"/>
        <v>6743.7070151728622</v>
      </c>
      <c r="O15" s="66">
        <f t="shared" si="6"/>
        <v>6385.0891002832277</v>
      </c>
      <c r="P15" s="66">
        <f t="shared" si="6"/>
        <v>7871.1001395194608</v>
      </c>
      <c r="Q15" s="66">
        <f t="shared" si="6"/>
        <v>7088.5523192984865</v>
      </c>
      <c r="R15" s="66">
        <f t="shared" si="6"/>
        <v>8408.3181150236596</v>
      </c>
      <c r="S15" s="66">
        <f t="shared" si="6"/>
        <v>8015.6562242373611</v>
      </c>
      <c r="T15" s="66">
        <f t="shared" si="6"/>
        <v>10055.83539209815</v>
      </c>
      <c r="U15" s="66">
        <f t="shared" si="6"/>
        <v>9942.6366169840021</v>
      </c>
      <c r="V15" s="66">
        <f t="shared" si="6"/>
        <v>8295.5191713690765</v>
      </c>
      <c r="W15" s="66">
        <f t="shared" si="6"/>
        <v>9565.3875663524777</v>
      </c>
      <c r="X15" s="66">
        <f t="shared" si="6"/>
        <v>7342.6079576392804</v>
      </c>
      <c r="Y15" s="66">
        <f t="shared" si="6"/>
        <v>6693.1306163515737</v>
      </c>
      <c r="Z15" s="66">
        <f t="shared" si="6"/>
        <v>6271.3361056508083</v>
      </c>
      <c r="AA15" s="66">
        <f t="shared" si="6"/>
        <v>7725.3181727917836</v>
      </c>
      <c r="AB15" s="66">
        <f t="shared" si="6"/>
        <v>6412.0680451393482</v>
      </c>
      <c r="AC15" s="66">
        <f t="shared" si="6"/>
        <v>5474.2043155621413</v>
      </c>
      <c r="AD15" s="66">
        <f t="shared" si="6"/>
        <v>5289.7465472947797</v>
      </c>
      <c r="AE15" s="66">
        <f t="shared" si="6"/>
        <v>4192.9788383128589</v>
      </c>
      <c r="AF15" s="66">
        <f t="shared" ref="AF15" si="7">SUBTOTAL(9,AF16:AF27)-SUMIF($D16:$D27, "Biomass", AF16:AF27)</f>
        <v>4780.0688298556815</v>
      </c>
      <c r="AG15" s="66">
        <f>SUBTOTAL(9,AG16:AG27)-SUMIF($D16:$D27, "Biomass", AG16:AG27)</f>
        <v>4644.2155723058313</v>
      </c>
      <c r="AH15" s="66">
        <f>SUBTOTAL(9,AH16:AH27)-SUMIF($D16:$D27, "Biomass", AH16:AH27)</f>
        <v>5437.4007792969323</v>
      </c>
      <c r="AI15" s="66">
        <f>SUBTOTAL(9,AI16:AI27)-SUMIF($D16:$D27, "Biomass", AI16:AI27)</f>
        <v>5561.6622114188531</v>
      </c>
      <c r="AJ15" s="66">
        <f>SUBTOTAL(9,AJ16:AJ27)-SUMIF($D16:$D27, "Biomass", AJ16:AJ27)</f>
        <v>5384.6496281955842</v>
      </c>
      <c r="AK15" s="29">
        <f t="shared" si="3"/>
        <v>-9.9416902211265756E-2</v>
      </c>
      <c r="AL15" s="37">
        <f t="shared" si="4"/>
        <v>-3.3721350548956419E-3</v>
      </c>
      <c r="AM15" s="37">
        <f t="shared" si="5"/>
        <v>-3.1827280495359433E-2</v>
      </c>
      <c r="AN15" s="44">
        <f t="shared" ref="AN15:AN79" si="8">AJ15/$AJ$13</f>
        <v>0.17699097918515047</v>
      </c>
      <c r="AO15" s="84"/>
    </row>
    <row r="16" spans="1:41" ht="14.5" hidden="1" outlineLevel="1" x14ac:dyDescent="0.35">
      <c r="A16" s="76"/>
      <c r="B16" s="77"/>
      <c r="C16" s="77"/>
      <c r="D16" s="17" t="s">
        <v>4</v>
      </c>
      <c r="E16" s="59">
        <f>SUBTOTAL(9,E17:E20)-SUMIF($D17:$D20, "Biomass", E17:E20)</f>
        <v>3484.9337824878776</v>
      </c>
      <c r="F16" s="67">
        <f t="shared" ref="F16:AE16" si="9">SUBTOTAL(9,F17:F20)-SUMIF($D17:$D20, "Biomass", F17:F20)</f>
        <v>3912.6288214788074</v>
      </c>
      <c r="G16" s="67">
        <f t="shared" si="9"/>
        <v>5026.1194411260294</v>
      </c>
      <c r="H16" s="67">
        <f t="shared" si="9"/>
        <v>4130.3636548900276</v>
      </c>
      <c r="I16" s="67">
        <f t="shared" si="9"/>
        <v>3300.1376551810513</v>
      </c>
      <c r="J16" s="67">
        <f t="shared" si="9"/>
        <v>3026.7953297515314</v>
      </c>
      <c r="K16" s="67">
        <f t="shared" si="9"/>
        <v>4002.2654985965751</v>
      </c>
      <c r="L16" s="67">
        <f t="shared" si="9"/>
        <v>5925.7150721181733</v>
      </c>
      <c r="M16" s="67">
        <f t="shared" si="9"/>
        <v>4400.1449620077192</v>
      </c>
      <c r="N16" s="67">
        <f t="shared" si="9"/>
        <v>5667.5107032005399</v>
      </c>
      <c r="O16" s="67">
        <f t="shared" si="9"/>
        <v>5342.5739341140179</v>
      </c>
      <c r="P16" s="67">
        <f t="shared" si="9"/>
        <v>6818.4139150929605</v>
      </c>
      <c r="Q16" s="67">
        <f t="shared" si="9"/>
        <v>6016.3318966393963</v>
      </c>
      <c r="R16" s="67">
        <f t="shared" si="9"/>
        <v>7360.9780915756164</v>
      </c>
      <c r="S16" s="67">
        <f t="shared" si="9"/>
        <v>6962.621338748806</v>
      </c>
      <c r="T16" s="67">
        <f t="shared" si="9"/>
        <v>8980.1981501820173</v>
      </c>
      <c r="U16" s="67">
        <f t="shared" si="9"/>
        <v>8818.9835005480527</v>
      </c>
      <c r="V16" s="67">
        <f t="shared" si="9"/>
        <v>7237.9821198283562</v>
      </c>
      <c r="W16" s="67">
        <f t="shared" si="9"/>
        <v>8518.4797685276462</v>
      </c>
      <c r="X16" s="67">
        <f t="shared" si="9"/>
        <v>6244.9614532897167</v>
      </c>
      <c r="Y16" s="67">
        <f t="shared" si="9"/>
        <v>5555.3692910601167</v>
      </c>
      <c r="Z16" s="67">
        <f t="shared" si="9"/>
        <v>5036.1278298151947</v>
      </c>
      <c r="AA16" s="67">
        <f t="shared" si="9"/>
        <v>6437.4184062970962</v>
      </c>
      <c r="AB16" s="67">
        <f t="shared" si="9"/>
        <v>5195.8375577521165</v>
      </c>
      <c r="AC16" s="67">
        <f t="shared" si="9"/>
        <v>4236.239120840587</v>
      </c>
      <c r="AD16" s="67">
        <f t="shared" si="9"/>
        <v>4031.544744490865</v>
      </c>
      <c r="AE16" s="67">
        <f t="shared" si="9"/>
        <v>3055.8588195408279</v>
      </c>
      <c r="AF16" s="67">
        <f t="shared" ref="AF16" si="10">SUBTOTAL(9,AF17:AF20)-SUMIF($D17:$D20, "Biomass", AF17:AF20)</f>
        <v>3620.3857471015835</v>
      </c>
      <c r="AG16" s="67">
        <f>SUBTOTAL(9,AG17:AG20)-SUMIF($D17:$D20, "Biomass", AG17:AG20)</f>
        <v>3474.4232838890257</v>
      </c>
      <c r="AH16" s="67">
        <f>SUBTOTAL(9,AH17:AH20)-SUMIF($D17:$D20, "Biomass", AH17:AH20)</f>
        <v>4205.6672200242565</v>
      </c>
      <c r="AI16" s="67">
        <f>SUBTOTAL(9,AI17:AI20)-SUMIF($D17:$D20, "Biomass", AI17:AI20)</f>
        <v>4605.8390468226453</v>
      </c>
      <c r="AJ16" s="67">
        <f>SUBTOTAL(9,AJ17:AJ20)-SUMIF($D17:$D20, "Biomass", AJ17:AJ20)</f>
        <v>4403.087434925972</v>
      </c>
      <c r="AK16" s="30">
        <f t="shared" si="3"/>
        <v>0.26346372979937338</v>
      </c>
      <c r="AL16" s="38">
        <f t="shared" si="4"/>
        <v>7.5722982361912106E-3</v>
      </c>
      <c r="AM16" s="38">
        <f t="shared" si="5"/>
        <v>-4.4020559519235114E-2</v>
      </c>
      <c r="AN16" s="45">
        <f t="shared" si="8"/>
        <v>0.14472747724656113</v>
      </c>
      <c r="AO16" s="84"/>
    </row>
    <row r="17" spans="1:41" ht="14.5" hidden="1" outlineLevel="2" x14ac:dyDescent="0.35">
      <c r="A17" s="51" t="s">
        <v>55</v>
      </c>
      <c r="B17" s="13" t="s">
        <v>4</v>
      </c>
      <c r="C17" s="13" t="s">
        <v>5</v>
      </c>
      <c r="D17" s="18" t="s">
        <v>5</v>
      </c>
      <c r="E17" s="60">
        <v>2999.6072929555398</v>
      </c>
      <c r="F17" s="69">
        <v>3668.82576178413</v>
      </c>
      <c r="G17" s="69">
        <v>3958.7266716240001</v>
      </c>
      <c r="H17" s="69">
        <v>3643.0729467041201</v>
      </c>
      <c r="I17" s="69">
        <v>2904.7468987360398</v>
      </c>
      <c r="J17" s="69">
        <v>2429.3402145575901</v>
      </c>
      <c r="K17" s="69">
        <v>3379.2426612045701</v>
      </c>
      <c r="L17" s="69">
        <v>4745.0432573721801</v>
      </c>
      <c r="M17" s="69">
        <v>3641.2704549940399</v>
      </c>
      <c r="N17" s="69">
        <v>4567.2902118546199</v>
      </c>
      <c r="O17" s="69">
        <v>4454.8179361883704</v>
      </c>
      <c r="P17" s="69">
        <v>5458.5450177218499</v>
      </c>
      <c r="Q17" s="69">
        <v>4652.4460710087897</v>
      </c>
      <c r="R17" s="69">
        <v>4357.9133988158201</v>
      </c>
      <c r="S17" s="69">
        <v>3031.26732576517</v>
      </c>
      <c r="T17" s="69">
        <v>4021.3889796152598</v>
      </c>
      <c r="U17" s="69">
        <v>4112.7061566452203</v>
      </c>
      <c r="V17" s="69">
        <v>4827.4477680806203</v>
      </c>
      <c r="W17" s="69">
        <v>4429.9414200627298</v>
      </c>
      <c r="X17" s="69">
        <v>3685.1490818500802</v>
      </c>
      <c r="Y17" s="69">
        <v>4278.09136665609</v>
      </c>
      <c r="Z17" s="69">
        <v>3516.14163476353</v>
      </c>
      <c r="AA17" s="69">
        <v>3736.8612834976402</v>
      </c>
      <c r="AB17" s="69">
        <v>3577.16850768944</v>
      </c>
      <c r="AC17" s="69">
        <v>3017.6286880355201</v>
      </c>
      <c r="AD17" s="69">
        <v>2927.1458738558499</v>
      </c>
      <c r="AE17" s="69">
        <v>2607.5609871696502</v>
      </c>
      <c r="AF17" s="69">
        <v>3093.5437011189401</v>
      </c>
      <c r="AG17" s="69">
        <v>2524.3520877586802</v>
      </c>
      <c r="AH17" s="69">
        <v>2568.24225651506</v>
      </c>
      <c r="AI17" s="69">
        <v>2697.3482874060101</v>
      </c>
      <c r="AJ17" s="69">
        <v>2035.51043562533</v>
      </c>
      <c r="AK17" s="31">
        <f t="shared" si="3"/>
        <v>-0.32140769213168452</v>
      </c>
      <c r="AL17" s="39">
        <f t="shared" si="4"/>
        <v>-1.2429678372370412E-2</v>
      </c>
      <c r="AM17" s="39">
        <f t="shared" si="5"/>
        <v>-0.24536610821480431</v>
      </c>
      <c r="AN17" s="46">
        <f t="shared" si="8"/>
        <v>6.6906300320165146E-2</v>
      </c>
      <c r="AO17" s="84"/>
    </row>
    <row r="18" spans="1:41" ht="14.5" hidden="1" outlineLevel="2" x14ac:dyDescent="0.35">
      <c r="A18" s="51" t="s">
        <v>55</v>
      </c>
      <c r="B18" s="13" t="s">
        <v>4</v>
      </c>
      <c r="C18" s="13" t="s">
        <v>6</v>
      </c>
      <c r="D18" s="18" t="s">
        <v>6</v>
      </c>
      <c r="E18" s="60">
        <v>474.75705422174201</v>
      </c>
      <c r="F18" s="69">
        <v>221.161732058468</v>
      </c>
      <c r="G18" s="69">
        <v>883.68851122500996</v>
      </c>
      <c r="H18" s="69">
        <v>431.55225848994399</v>
      </c>
      <c r="I18" s="69">
        <v>376.513255202869</v>
      </c>
      <c r="J18" s="69">
        <v>552.29212730318295</v>
      </c>
      <c r="K18" s="69">
        <v>605.44122430333505</v>
      </c>
      <c r="L18" s="69">
        <v>1180.59144059205</v>
      </c>
      <c r="M18" s="69">
        <v>756.02250608272504</v>
      </c>
      <c r="N18" s="69">
        <v>1100.1754163400001</v>
      </c>
      <c r="O18" s="69">
        <v>887.74172520000002</v>
      </c>
      <c r="P18" s="69">
        <v>1359.8688973711101</v>
      </c>
      <c r="Q18" s="69">
        <v>1363.8820285013301</v>
      </c>
      <c r="R18" s="69">
        <v>2985.4227472533298</v>
      </c>
      <c r="S18" s="69">
        <v>3909.96840250987</v>
      </c>
      <c r="T18" s="69">
        <v>4955.5401005066697</v>
      </c>
      <c r="U18" s="69">
        <v>4686.1723332568199</v>
      </c>
      <c r="V18" s="69">
        <v>2409.3741952324199</v>
      </c>
      <c r="W18" s="69">
        <v>3978.1491183390399</v>
      </c>
      <c r="X18" s="69">
        <v>2551.95212912426</v>
      </c>
      <c r="Y18" s="69">
        <v>1275.5076491196201</v>
      </c>
      <c r="Z18" s="69">
        <v>1518.5927480350299</v>
      </c>
      <c r="AA18" s="69">
        <v>2697.7515735135398</v>
      </c>
      <c r="AB18" s="69">
        <v>1615.9037591505801</v>
      </c>
      <c r="AC18" s="69">
        <v>1216.00439528366</v>
      </c>
      <c r="AD18" s="69">
        <v>1103.4998708001499</v>
      </c>
      <c r="AE18" s="69">
        <v>445.70439829999998</v>
      </c>
      <c r="AF18" s="69">
        <v>522.65740550835994</v>
      </c>
      <c r="AG18" s="69">
        <v>941.56638574179397</v>
      </c>
      <c r="AH18" s="69">
        <v>1634.7709700527701</v>
      </c>
      <c r="AI18" s="69">
        <v>1809.3129049034401</v>
      </c>
      <c r="AJ18" s="69">
        <v>2346.38532840987</v>
      </c>
      <c r="AK18" s="31">
        <f t="shared" si="3"/>
        <v>3.9422863916287536</v>
      </c>
      <c r="AL18" s="39">
        <f t="shared" si="4"/>
        <v>5.2894291875773547E-2</v>
      </c>
      <c r="AM18" s="39">
        <f t="shared" si="5"/>
        <v>0.29683777861247962</v>
      </c>
      <c r="AN18" s="46">
        <f t="shared" si="8"/>
        <v>7.7124616362476056E-2</v>
      </c>
      <c r="AO18" s="84"/>
    </row>
    <row r="19" spans="1:41" ht="14.5" hidden="1" outlineLevel="2" x14ac:dyDescent="0.35">
      <c r="A19" s="51" t="s">
        <v>55</v>
      </c>
      <c r="B19" s="13" t="s">
        <v>4</v>
      </c>
      <c r="C19" s="13" t="s">
        <v>7</v>
      </c>
      <c r="D19" s="18" t="s">
        <v>7</v>
      </c>
      <c r="E19" s="60">
        <v>10.5694353105954</v>
      </c>
      <c r="F19" s="69">
        <v>22.641327636209599</v>
      </c>
      <c r="G19" s="69">
        <v>183.70425827701899</v>
      </c>
      <c r="H19" s="69">
        <v>55.738449695963403</v>
      </c>
      <c r="I19" s="69">
        <v>18.877501242142401</v>
      </c>
      <c r="J19" s="69">
        <v>45.162987890758501</v>
      </c>
      <c r="K19" s="69">
        <v>17.58161308867</v>
      </c>
      <c r="L19" s="69">
        <v>8.0374153942928794E-2</v>
      </c>
      <c r="M19" s="69">
        <v>2.8520009309542398</v>
      </c>
      <c r="N19" s="69">
        <v>4.50750059194562E-2</v>
      </c>
      <c r="O19" s="69">
        <v>1.42727256482931E-2</v>
      </c>
      <c r="P19" s="69">
        <v>0</v>
      </c>
      <c r="Q19" s="69">
        <v>3.79712927713913E-3</v>
      </c>
      <c r="R19" s="69">
        <v>17.641945506465799</v>
      </c>
      <c r="S19" s="69">
        <v>21.385610473766</v>
      </c>
      <c r="T19" s="69">
        <v>3.2690700600889802</v>
      </c>
      <c r="U19" s="69">
        <v>20.105010646013302</v>
      </c>
      <c r="V19" s="69">
        <v>1.16015651531577</v>
      </c>
      <c r="W19" s="69">
        <v>110.38923012587701</v>
      </c>
      <c r="X19" s="69">
        <v>7.8602423153757801</v>
      </c>
      <c r="Y19" s="69">
        <v>1.7702752844073399</v>
      </c>
      <c r="Z19" s="69">
        <v>1.39344701663495</v>
      </c>
      <c r="AA19" s="69">
        <v>2.8055492859164501</v>
      </c>
      <c r="AB19" s="69">
        <v>2.7652909120963201</v>
      </c>
      <c r="AC19" s="69">
        <v>2.6060375214063298</v>
      </c>
      <c r="AD19" s="69">
        <v>0.89899983486574697</v>
      </c>
      <c r="AE19" s="69">
        <v>2.5934340711778701</v>
      </c>
      <c r="AF19" s="69">
        <v>4.1846404742839098</v>
      </c>
      <c r="AG19" s="69">
        <v>8.50481038855159</v>
      </c>
      <c r="AH19" s="69">
        <v>2.6539934564263099</v>
      </c>
      <c r="AI19" s="69">
        <v>99.1778545131952</v>
      </c>
      <c r="AJ19" s="69">
        <v>21.1916708907724</v>
      </c>
      <c r="AK19" s="31">
        <f t="shared" si="3"/>
        <v>1.0049955620172697</v>
      </c>
      <c r="AL19" s="39">
        <f t="shared" si="4"/>
        <v>2.2693731645911708E-2</v>
      </c>
      <c r="AM19" s="39">
        <f t="shared" si="5"/>
        <v>-0.78632658475231554</v>
      </c>
      <c r="AN19" s="46">
        <f t="shared" si="8"/>
        <v>6.9656056391994843E-4</v>
      </c>
      <c r="AO19" s="84"/>
    </row>
    <row r="20" spans="1:41" ht="14.5" hidden="1" outlineLevel="2" x14ac:dyDescent="0.35">
      <c r="A20" s="51" t="s">
        <v>55</v>
      </c>
      <c r="B20" s="13" t="s">
        <v>4</v>
      </c>
      <c r="C20" s="13" t="s">
        <v>8</v>
      </c>
      <c r="D20" s="18" t="s">
        <v>8</v>
      </c>
      <c r="E20" s="60">
        <v>15.682555152000001</v>
      </c>
      <c r="F20" s="69">
        <v>28.751351111999998</v>
      </c>
      <c r="G20" s="69">
        <v>31.365110304000002</v>
      </c>
      <c r="H20" s="69">
        <v>31.365110304000002</v>
      </c>
      <c r="I20" s="69">
        <v>31.365110304000002</v>
      </c>
      <c r="J20" s="69">
        <v>36.333146797200001</v>
      </c>
      <c r="K20" s="69">
        <v>42.481162983600001</v>
      </c>
      <c r="L20" s="69">
        <v>49.806002149199998</v>
      </c>
      <c r="M20" s="69">
        <v>41.433133935599997</v>
      </c>
      <c r="N20" s="69">
        <v>45.651766525200003</v>
      </c>
      <c r="O20" s="69">
        <v>45.131540057999999</v>
      </c>
      <c r="P20" s="69">
        <v>42.515255494800002</v>
      </c>
      <c r="Q20" s="69">
        <v>48.151228679373602</v>
      </c>
      <c r="R20" s="69">
        <v>64.071863832596406</v>
      </c>
      <c r="S20" s="69">
        <v>75.980064217384793</v>
      </c>
      <c r="T20" s="69">
        <v>79.507008999475204</v>
      </c>
      <c r="U20" s="69">
        <v>92.025630115214398</v>
      </c>
      <c r="V20" s="69">
        <v>90.975229743657593</v>
      </c>
      <c r="W20" s="69">
        <v>87.667929320825706</v>
      </c>
      <c r="X20" s="69">
        <v>92.174539238222096</v>
      </c>
      <c r="Y20" s="69">
        <v>95.125558065297895</v>
      </c>
      <c r="Z20" s="69">
        <v>99.397604296627904</v>
      </c>
      <c r="AA20" s="69">
        <v>95.919707987588097</v>
      </c>
      <c r="AB20" s="69">
        <v>89.086973004255896</v>
      </c>
      <c r="AC20" s="69">
        <v>103.058725690221</v>
      </c>
      <c r="AD20" s="69">
        <v>110.538799249276</v>
      </c>
      <c r="AE20" s="69">
        <v>116.68929183537</v>
      </c>
      <c r="AF20" s="69">
        <v>122.706720299766</v>
      </c>
      <c r="AG20" s="69">
        <v>123.205998000224</v>
      </c>
      <c r="AH20" s="69">
        <v>126.864559197883</v>
      </c>
      <c r="AI20" s="69">
        <v>131.44977972679499</v>
      </c>
      <c r="AJ20" s="69">
        <v>127.45896128227599</v>
      </c>
      <c r="AK20" s="31">
        <f t="shared" si="3"/>
        <v>7.1274358704245415</v>
      </c>
      <c r="AL20" s="39">
        <f t="shared" si="4"/>
        <v>6.9925012196672132E-2</v>
      </c>
      <c r="AM20" s="39">
        <f t="shared" si="5"/>
        <v>-3.0360023826692673E-2</v>
      </c>
      <c r="AN20" s="46">
        <f t="shared" si="8"/>
        <v>4.1895179669901462E-3</v>
      </c>
      <c r="AO20" s="84"/>
    </row>
    <row r="21" spans="1:41" ht="14.5" hidden="1" outlineLevel="1" x14ac:dyDescent="0.35">
      <c r="A21" s="51" t="s">
        <v>55</v>
      </c>
      <c r="B21" s="13"/>
      <c r="C21" s="13"/>
      <c r="D21" s="17" t="s">
        <v>9</v>
      </c>
      <c r="E21" s="59">
        <f>SUBTOTAL(9,E22:E23)</f>
        <v>778.88372500000003</v>
      </c>
      <c r="F21" s="67">
        <f t="shared" ref="F21:AD21" si="11">SUBTOTAL(9,F22:F23)</f>
        <v>773.91512999999998</v>
      </c>
      <c r="G21" s="67">
        <f t="shared" si="11"/>
        <v>775.15313000000003</v>
      </c>
      <c r="H21" s="67">
        <f t="shared" si="11"/>
        <v>840.12221</v>
      </c>
      <c r="I21" s="67">
        <f t="shared" si="11"/>
        <v>839.06708500000002</v>
      </c>
      <c r="J21" s="67">
        <f t="shared" si="11"/>
        <v>805.00644</v>
      </c>
      <c r="K21" s="67">
        <f t="shared" si="11"/>
        <v>811.67585999999994</v>
      </c>
      <c r="L21" s="67">
        <f t="shared" si="11"/>
        <v>843.82522000000006</v>
      </c>
      <c r="M21" s="67">
        <f t="shared" si="11"/>
        <v>867.79057999999998</v>
      </c>
      <c r="N21" s="67">
        <f t="shared" si="11"/>
        <v>833.09078499999998</v>
      </c>
      <c r="O21" s="67">
        <f t="shared" si="11"/>
        <v>830.57852500000001</v>
      </c>
      <c r="P21" s="67">
        <f t="shared" si="11"/>
        <v>827.32950999999991</v>
      </c>
      <c r="Q21" s="67">
        <f t="shared" si="11"/>
        <v>864.65504619799992</v>
      </c>
      <c r="R21" s="67">
        <f t="shared" si="11"/>
        <v>866.95820500000002</v>
      </c>
      <c r="S21" s="67">
        <f t="shared" si="11"/>
        <v>828.45987000000002</v>
      </c>
      <c r="T21" s="67">
        <f t="shared" si="11"/>
        <v>854.10638190707255</v>
      </c>
      <c r="U21" s="67">
        <f t="shared" si="11"/>
        <v>925.77397686398319</v>
      </c>
      <c r="V21" s="67">
        <f t="shared" si="11"/>
        <v>897.95779075335054</v>
      </c>
      <c r="W21" s="67">
        <f t="shared" si="11"/>
        <v>914.85691968287199</v>
      </c>
      <c r="X21" s="67">
        <f t="shared" si="11"/>
        <v>897.47199999999998</v>
      </c>
      <c r="Y21" s="67">
        <f t="shared" si="11"/>
        <v>902.61726834261879</v>
      </c>
      <c r="Z21" s="67">
        <f t="shared" si="11"/>
        <v>910.73575991854409</v>
      </c>
      <c r="AA21" s="67">
        <f t="shared" si="11"/>
        <v>915.85267785096596</v>
      </c>
      <c r="AB21" s="67">
        <f t="shared" si="11"/>
        <v>886.04388781335001</v>
      </c>
      <c r="AC21" s="67">
        <f t="shared" si="11"/>
        <v>878.35900568792704</v>
      </c>
      <c r="AD21" s="67">
        <f t="shared" si="11"/>
        <v>936.09062964645602</v>
      </c>
      <c r="AE21" s="67">
        <f t="shared" ref="AE21:AF21" si="12">SUBTOTAL(9,AE22:AE23)</f>
        <v>847.24407074422095</v>
      </c>
      <c r="AF21" s="67">
        <f t="shared" si="12"/>
        <v>844.35877155020705</v>
      </c>
      <c r="AG21" s="67">
        <f>SUBTOTAL(9,AG22:AG23)</f>
        <v>786.14599434574995</v>
      </c>
      <c r="AH21" s="67">
        <f>SUBTOTAL(9,AH22:AH23)</f>
        <v>881.60326013936799</v>
      </c>
      <c r="AI21" s="67">
        <f>SUBTOTAL(9,AI22:AI23)</f>
        <v>692.00730827732104</v>
      </c>
      <c r="AJ21" s="67">
        <f>SUBTOTAL(9,AJ22:AJ23)</f>
        <v>729.01490496249301</v>
      </c>
      <c r="AK21" s="30">
        <f t="shared" si="3"/>
        <v>-6.4026013687096928E-2</v>
      </c>
      <c r="AL21" s="38">
        <f t="shared" si="4"/>
        <v>-2.1321622636366611E-3</v>
      </c>
      <c r="AM21" s="38">
        <f t="shared" si="5"/>
        <v>5.3478621168464802E-2</v>
      </c>
      <c r="AN21" s="45">
        <f t="shared" si="8"/>
        <v>2.3962387672216874E-2</v>
      </c>
      <c r="AO21" s="84"/>
    </row>
    <row r="22" spans="1:41" ht="14.5" hidden="1" outlineLevel="2" x14ac:dyDescent="0.35">
      <c r="A22" s="51" t="s">
        <v>55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8.43</v>
      </c>
      <c r="I22" s="69">
        <v>72.796999999999997</v>
      </c>
      <c r="J22" s="69">
        <v>51.01</v>
      </c>
      <c r="K22" s="69">
        <v>49.872900000000001</v>
      </c>
      <c r="L22" s="69">
        <v>18.566549999999999</v>
      </c>
      <c r="M22" s="69">
        <v>5.0515499999999998</v>
      </c>
      <c r="N22" s="69">
        <v>3.24105</v>
      </c>
      <c r="O22" s="69">
        <v>54.029400000000003</v>
      </c>
      <c r="P22" s="69">
        <v>11.45715</v>
      </c>
      <c r="Q22" s="69">
        <v>25.533149999999999</v>
      </c>
      <c r="R22" s="69">
        <v>3.9040499999999998</v>
      </c>
      <c r="S22" s="69">
        <v>4.2712500000000002</v>
      </c>
      <c r="T22" s="69">
        <v>57.356394928234501</v>
      </c>
      <c r="U22" s="69">
        <v>61.090261020956198</v>
      </c>
      <c r="V22" s="69">
        <v>81.466150627309503</v>
      </c>
      <c r="W22" s="69">
        <v>121.983760374914</v>
      </c>
      <c r="X22" s="69">
        <v>131.291</v>
      </c>
      <c r="Y22" s="69">
        <v>93.070967964291796</v>
      </c>
      <c r="Z22" s="69">
        <v>127.8417</v>
      </c>
      <c r="AA22" s="69">
        <v>136.68299999999999</v>
      </c>
      <c r="AB22" s="69">
        <v>107.4978</v>
      </c>
      <c r="AC22" s="69">
        <v>110.80005</v>
      </c>
      <c r="AD22" s="69">
        <v>107.87264999999999</v>
      </c>
      <c r="AE22" s="69">
        <v>157.06079339999999</v>
      </c>
      <c r="AF22" s="69">
        <v>169.89592515000001</v>
      </c>
      <c r="AG22" s="69">
        <v>206.49405809999999</v>
      </c>
      <c r="AH22" s="69">
        <v>217.89688699999999</v>
      </c>
      <c r="AI22" s="69">
        <v>148.2224588</v>
      </c>
      <c r="AJ22" s="69">
        <v>111.74729019999999</v>
      </c>
      <c r="AK22" s="31" t="str">
        <f t="shared" si="3"/>
        <v/>
      </c>
      <c r="AL22" s="39" t="str">
        <f t="shared" si="4"/>
        <v/>
      </c>
      <c r="AM22" s="39">
        <f t="shared" si="5"/>
        <v>-0.24608395310198428</v>
      </c>
      <c r="AN22" s="46">
        <f t="shared" si="8"/>
        <v>3.6730824992252903E-3</v>
      </c>
      <c r="AO22" s="84"/>
    </row>
    <row r="23" spans="1:41" ht="14.5" hidden="1" outlineLevel="2" x14ac:dyDescent="0.35">
      <c r="A23" s="51" t="s">
        <v>55</v>
      </c>
      <c r="B23" s="13" t="s">
        <v>9</v>
      </c>
      <c r="C23" s="13" t="s">
        <v>10</v>
      </c>
      <c r="D23" s="18" t="s">
        <v>10</v>
      </c>
      <c r="E23" s="60">
        <v>778.88372500000003</v>
      </c>
      <c r="F23" s="69">
        <v>773.91512999999998</v>
      </c>
      <c r="G23" s="69">
        <v>775.15313000000003</v>
      </c>
      <c r="H23" s="69">
        <v>831.69221000000005</v>
      </c>
      <c r="I23" s="69">
        <v>766.27008499999999</v>
      </c>
      <c r="J23" s="69">
        <v>753.99644000000001</v>
      </c>
      <c r="K23" s="69">
        <v>761.80295999999998</v>
      </c>
      <c r="L23" s="69">
        <v>825.25867000000005</v>
      </c>
      <c r="M23" s="69">
        <v>862.73902999999996</v>
      </c>
      <c r="N23" s="69">
        <v>829.84973500000001</v>
      </c>
      <c r="O23" s="69">
        <v>776.549125</v>
      </c>
      <c r="P23" s="69">
        <v>815.87235999999996</v>
      </c>
      <c r="Q23" s="69">
        <v>839.12189619799994</v>
      </c>
      <c r="R23" s="69">
        <v>863.05415500000004</v>
      </c>
      <c r="S23" s="69">
        <v>824.18862000000001</v>
      </c>
      <c r="T23" s="69">
        <v>796.74998697883802</v>
      </c>
      <c r="U23" s="69">
        <v>864.68371584302702</v>
      </c>
      <c r="V23" s="69">
        <v>816.49164012604103</v>
      </c>
      <c r="W23" s="69">
        <v>792.87315930795796</v>
      </c>
      <c r="X23" s="69">
        <v>766.18100000000004</v>
      </c>
      <c r="Y23" s="69">
        <v>809.54630037832703</v>
      </c>
      <c r="Z23" s="69">
        <v>782.89405991854403</v>
      </c>
      <c r="AA23" s="69">
        <v>779.16967785096597</v>
      </c>
      <c r="AB23" s="69">
        <v>778.54608781335003</v>
      </c>
      <c r="AC23" s="69">
        <v>767.55895568792698</v>
      </c>
      <c r="AD23" s="69">
        <v>828.217979646456</v>
      </c>
      <c r="AE23" s="69">
        <v>690.18327734422098</v>
      </c>
      <c r="AF23" s="69">
        <v>674.46284640020701</v>
      </c>
      <c r="AG23" s="69">
        <v>579.65193624574999</v>
      </c>
      <c r="AH23" s="69">
        <v>663.706373139368</v>
      </c>
      <c r="AI23" s="69">
        <v>543.78484947732102</v>
      </c>
      <c r="AJ23" s="69">
        <v>617.26761476249305</v>
      </c>
      <c r="AK23" s="31">
        <f t="shared" si="3"/>
        <v>-0.20749709494508561</v>
      </c>
      <c r="AL23" s="39">
        <f t="shared" si="4"/>
        <v>-7.4738376275925722E-3</v>
      </c>
      <c r="AM23" s="39">
        <f t="shared" si="5"/>
        <v>0.13513205701814379</v>
      </c>
      <c r="AN23" s="46">
        <f t="shared" si="8"/>
        <v>2.0289305172991583E-2</v>
      </c>
      <c r="AO23" s="84"/>
    </row>
    <row r="24" spans="1:41" ht="14.5" hidden="1" outlineLevel="1" x14ac:dyDescent="0.35">
      <c r="A24" s="51" t="s">
        <v>55</v>
      </c>
      <c r="B24" s="13" t="s">
        <v>11</v>
      </c>
      <c r="C24" s="13" t="s">
        <v>5</v>
      </c>
      <c r="D24" s="17" t="s">
        <v>11</v>
      </c>
      <c r="E24" s="59">
        <v>1495</v>
      </c>
      <c r="F24" s="67">
        <v>1196</v>
      </c>
      <c r="G24" s="67">
        <v>1495</v>
      </c>
      <c r="H24" s="67">
        <v>1380</v>
      </c>
      <c r="I24" s="67">
        <v>1075.4156</v>
      </c>
      <c r="J24" s="67">
        <v>666.06619999999998</v>
      </c>
      <c r="K24" s="67">
        <v>404.9633</v>
      </c>
      <c r="L24" s="67">
        <v>32.735900000000001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>
        <f t="shared" si="3"/>
        <v>-1</v>
      </c>
      <c r="AL24" s="38">
        <f t="shared" si="4"/>
        <v>-1</v>
      </c>
      <c r="AM24" s="38" t="str">
        <f t="shared" si="5"/>
        <v/>
      </c>
      <c r="AN24" s="45">
        <f t="shared" si="8"/>
        <v>0</v>
      </c>
      <c r="AO24" s="84"/>
    </row>
    <row r="25" spans="1:41" ht="14.5" hidden="1" outlineLevel="1" x14ac:dyDescent="0.35">
      <c r="A25" s="51" t="s">
        <v>55</v>
      </c>
      <c r="B25" s="13"/>
      <c r="C25" s="13"/>
      <c r="D25" s="17" t="s">
        <v>12</v>
      </c>
      <c r="E25" s="59">
        <f>SUBTOTAL(9,E26:E27)</f>
        <v>220.25276533524899</v>
      </c>
      <c r="F25" s="67">
        <f t="shared" ref="F25:AD25" si="13">SUBTOTAL(9,F26:F27)</f>
        <v>207.337027653609</v>
      </c>
      <c r="G25" s="67">
        <f t="shared" si="13"/>
        <v>280.76444669609498</v>
      </c>
      <c r="H25" s="67">
        <f t="shared" si="13"/>
        <v>288.788199032232</v>
      </c>
      <c r="I25" s="67">
        <f t="shared" si="13"/>
        <v>298.13735875063298</v>
      </c>
      <c r="J25" s="67">
        <f t="shared" si="13"/>
        <v>277.42381654633499</v>
      </c>
      <c r="K25" s="67">
        <f t="shared" si="13"/>
        <v>305.50197521803301</v>
      </c>
      <c r="L25" s="67">
        <f t="shared" si="13"/>
        <v>323.18128617441801</v>
      </c>
      <c r="M25" s="67">
        <f t="shared" si="13"/>
        <v>246.36706533831901</v>
      </c>
      <c r="N25" s="67">
        <f t="shared" si="13"/>
        <v>243.10552697232299</v>
      </c>
      <c r="O25" s="67">
        <f t="shared" si="13"/>
        <v>211.93664116920999</v>
      </c>
      <c r="P25" s="67">
        <f t="shared" si="13"/>
        <v>225.35671442649999</v>
      </c>
      <c r="Q25" s="67">
        <f t="shared" si="13"/>
        <v>207.56537646109001</v>
      </c>
      <c r="R25" s="67">
        <f t="shared" si="13"/>
        <v>180.381818448042</v>
      </c>
      <c r="S25" s="67">
        <f t="shared" si="13"/>
        <v>224.57501548855501</v>
      </c>
      <c r="T25" s="67">
        <f t="shared" si="13"/>
        <v>221.53086000905901</v>
      </c>
      <c r="U25" s="67">
        <f t="shared" si="13"/>
        <v>197.87913957196699</v>
      </c>
      <c r="V25" s="67">
        <f t="shared" si="13"/>
        <v>159.57926078736901</v>
      </c>
      <c r="W25" s="67">
        <f t="shared" si="13"/>
        <v>132.05087814196</v>
      </c>
      <c r="X25" s="67">
        <f t="shared" si="13"/>
        <v>200.17450434956299</v>
      </c>
      <c r="Y25" s="67">
        <f t="shared" si="13"/>
        <v>235.14405694883834</v>
      </c>
      <c r="Z25" s="67">
        <f t="shared" si="13"/>
        <v>324.4725159170689</v>
      </c>
      <c r="AA25" s="67">
        <f t="shared" si="13"/>
        <v>372.04708864372105</v>
      </c>
      <c r="AB25" s="67">
        <f t="shared" si="13"/>
        <v>330.18659957388127</v>
      </c>
      <c r="AC25" s="67">
        <f t="shared" si="13"/>
        <v>359.60618903362752</v>
      </c>
      <c r="AD25" s="67">
        <f t="shared" si="13"/>
        <v>322.1111731574581</v>
      </c>
      <c r="AE25" s="67">
        <f t="shared" ref="AE25:AF25" si="14">SUBTOTAL(9,AE26:AE27)</f>
        <v>289.87594802780933</v>
      </c>
      <c r="AF25" s="67">
        <f t="shared" si="14"/>
        <v>315.324311203891</v>
      </c>
      <c r="AG25" s="67">
        <f>SUBTOTAL(9,AG26:AG27)</f>
        <v>383.64629407105531</v>
      </c>
      <c r="AH25" s="67">
        <f>SUBTOTAL(9,AH26:AH27)</f>
        <v>350.13029913330831</v>
      </c>
      <c r="AI25" s="67">
        <f>SUBTOTAL(9,AI26:AI27)</f>
        <v>263.81585631888731</v>
      </c>
      <c r="AJ25" s="67">
        <f>SUBTOTAL(9,AJ26:AJ27)</f>
        <v>252.54728830711872</v>
      </c>
      <c r="AK25" s="30">
        <f t="shared" si="3"/>
        <v>0.14662482408660749</v>
      </c>
      <c r="AL25" s="38">
        <f t="shared" si="4"/>
        <v>4.4233896408243378E-3</v>
      </c>
      <c r="AM25" s="38">
        <f t="shared" si="5"/>
        <v>-4.2713763186954634E-2</v>
      </c>
      <c r="AN25" s="45">
        <f t="shared" si="8"/>
        <v>8.301114266372445E-3</v>
      </c>
      <c r="AO25" s="84"/>
    </row>
    <row r="26" spans="1:41" ht="14.5" hidden="1" outlineLevel="2" x14ac:dyDescent="0.35">
      <c r="A26" s="51" t="s">
        <v>55</v>
      </c>
      <c r="B26" s="13" t="s">
        <v>12</v>
      </c>
      <c r="C26" s="13" t="s">
        <v>10</v>
      </c>
      <c r="D26" s="18" t="s">
        <v>10</v>
      </c>
      <c r="E26" s="60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12.581689334116</v>
      </c>
      <c r="Y26" s="69">
        <v>6.9109333333333298</v>
      </c>
      <c r="Z26" s="69">
        <v>1.32447563745688</v>
      </c>
      <c r="AA26" s="69">
        <v>2.74950321631303</v>
      </c>
      <c r="AB26" s="69">
        <v>7.8359912673602796</v>
      </c>
      <c r="AC26" s="69">
        <v>9.3352467517525</v>
      </c>
      <c r="AD26" s="69">
        <v>0.90567768939311499</v>
      </c>
      <c r="AE26" s="69">
        <v>1.9785333333333299</v>
      </c>
      <c r="AF26" s="69">
        <v>0.45979999999999999</v>
      </c>
      <c r="AG26" s="69">
        <v>7.24533333333333E-2</v>
      </c>
      <c r="AH26" s="69">
        <v>7.24533333333333E-2</v>
      </c>
      <c r="AI26" s="69">
        <v>7.24533333333333E-2</v>
      </c>
      <c r="AJ26" s="69">
        <v>12.178499666666699</v>
      </c>
      <c r="AK26" s="31" t="str">
        <f t="shared" si="3"/>
        <v/>
      </c>
      <c r="AL26" s="39" t="str">
        <f t="shared" si="4"/>
        <v/>
      </c>
      <c r="AM26" s="39">
        <f t="shared" si="5"/>
        <v>167.08750000000052</v>
      </c>
      <c r="AN26" s="46">
        <f t="shared" si="8"/>
        <v>4.0030173360261479E-4</v>
      </c>
      <c r="AO26" s="84"/>
    </row>
    <row r="27" spans="1:41" ht="14.5" hidden="1" outlineLevel="2" x14ac:dyDescent="0.35">
      <c r="A27" s="51" t="s">
        <v>55</v>
      </c>
      <c r="B27" s="13" t="s">
        <v>12</v>
      </c>
      <c r="C27" s="13" t="s">
        <v>5</v>
      </c>
      <c r="D27" s="18" t="s">
        <v>5</v>
      </c>
      <c r="E27" s="60">
        <v>220.25276533524899</v>
      </c>
      <c r="F27" s="69">
        <v>207.337027653609</v>
      </c>
      <c r="G27" s="69">
        <v>280.76444669609498</v>
      </c>
      <c r="H27" s="69">
        <v>288.788199032232</v>
      </c>
      <c r="I27" s="69">
        <v>298.13735875063298</v>
      </c>
      <c r="J27" s="69">
        <v>277.42381654633499</v>
      </c>
      <c r="K27" s="69">
        <v>305.50197521803301</v>
      </c>
      <c r="L27" s="69">
        <v>323.18128617441801</v>
      </c>
      <c r="M27" s="69">
        <v>246.36706533831901</v>
      </c>
      <c r="N27" s="69">
        <v>243.10552697232299</v>
      </c>
      <c r="O27" s="69">
        <v>211.93664116920999</v>
      </c>
      <c r="P27" s="69">
        <v>225.35671442649999</v>
      </c>
      <c r="Q27" s="69">
        <v>207.56537646109001</v>
      </c>
      <c r="R27" s="69">
        <v>180.381818448042</v>
      </c>
      <c r="S27" s="69">
        <v>224.57501548855501</v>
      </c>
      <c r="T27" s="69">
        <v>221.53086000905901</v>
      </c>
      <c r="U27" s="69">
        <v>197.87913957196699</v>
      </c>
      <c r="V27" s="69">
        <v>159.57926078736901</v>
      </c>
      <c r="W27" s="69">
        <v>132.05087814196</v>
      </c>
      <c r="X27" s="69">
        <v>187.592815015447</v>
      </c>
      <c r="Y27" s="69">
        <v>228.23312361550501</v>
      </c>
      <c r="Z27" s="69">
        <v>323.14804027961202</v>
      </c>
      <c r="AA27" s="69">
        <v>369.29758542740802</v>
      </c>
      <c r="AB27" s="69">
        <v>322.350608306521</v>
      </c>
      <c r="AC27" s="69">
        <v>350.27094228187502</v>
      </c>
      <c r="AD27" s="69">
        <v>321.20549546806501</v>
      </c>
      <c r="AE27" s="69">
        <v>287.89741469447603</v>
      </c>
      <c r="AF27" s="69">
        <v>314.86451120389103</v>
      </c>
      <c r="AG27" s="69">
        <v>383.57384073772198</v>
      </c>
      <c r="AH27" s="69">
        <v>350.05784579997498</v>
      </c>
      <c r="AI27" s="69">
        <v>263.74340298555398</v>
      </c>
      <c r="AJ27" s="69">
        <v>240.36878864045201</v>
      </c>
      <c r="AK27" s="31">
        <f t="shared" si="3"/>
        <v>9.1331535722533275E-2</v>
      </c>
      <c r="AL27" s="39">
        <f t="shared" si="4"/>
        <v>2.8232858281278528E-3</v>
      </c>
      <c r="AM27" s="39">
        <f t="shared" si="5"/>
        <v>-8.8626346974002845E-2</v>
      </c>
      <c r="AN27" s="46">
        <f t="shared" si="8"/>
        <v>7.9008125327698284E-3</v>
      </c>
      <c r="AO27" s="84"/>
    </row>
    <row r="28" spans="1:41" ht="14.5" collapsed="1" x14ac:dyDescent="0.35">
      <c r="A28" s="51" t="s">
        <v>55</v>
      </c>
      <c r="B28" s="77"/>
      <c r="C28" s="77"/>
      <c r="D28" s="16" t="s">
        <v>13</v>
      </c>
      <c r="E28" s="58">
        <f>SUBTOTAL(9,E29:E68)-SUMIF($D29:$D68,"Biomass",E29:E68)</f>
        <v>4676.5277931230121</v>
      </c>
      <c r="F28" s="66">
        <f t="shared" ref="F28:AE28" si="15">SUBTOTAL(9,F29:F68)-SUMIF($D29:$D68,"Biomass",F29:F68)</f>
        <v>5160.3617422779062</v>
      </c>
      <c r="G28" s="66">
        <f t="shared" si="15"/>
        <v>5012.9384700893388</v>
      </c>
      <c r="H28" s="66">
        <f t="shared" si="15"/>
        <v>5282.3242669519586</v>
      </c>
      <c r="I28" s="66">
        <f t="shared" si="15"/>
        <v>5599.805015822164</v>
      </c>
      <c r="J28" s="66">
        <f t="shared" si="15"/>
        <v>5693.4417931842054</v>
      </c>
      <c r="K28" s="66">
        <f t="shared" si="15"/>
        <v>6043.9687890747828</v>
      </c>
      <c r="L28" s="66">
        <f t="shared" si="15"/>
        <v>6132.86062878743</v>
      </c>
      <c r="M28" s="66">
        <f t="shared" si="15"/>
        <v>5871.9188737920167</v>
      </c>
      <c r="N28" s="66">
        <f t="shared" si="15"/>
        <v>5729.2024000254514</v>
      </c>
      <c r="O28" s="66">
        <f t="shared" si="15"/>
        <v>6248.8288158974019</v>
      </c>
      <c r="P28" s="66">
        <f t="shared" si="15"/>
        <v>6621.4978749087895</v>
      </c>
      <c r="Q28" s="66">
        <f t="shared" si="15"/>
        <v>6880.904729103745</v>
      </c>
      <c r="R28" s="66">
        <f t="shared" si="15"/>
        <v>6325.4481189759481</v>
      </c>
      <c r="S28" s="66">
        <f t="shared" si="15"/>
        <v>5798.3932865435218</v>
      </c>
      <c r="T28" s="66">
        <f t="shared" si="15"/>
        <v>4988.2042038201253</v>
      </c>
      <c r="U28" s="66">
        <f t="shared" si="15"/>
        <v>5038.6711190685446</v>
      </c>
      <c r="V28" s="66">
        <f t="shared" si="15"/>
        <v>5478.8162706349503</v>
      </c>
      <c r="W28" s="66">
        <f t="shared" si="15"/>
        <v>5471.959578254744</v>
      </c>
      <c r="X28" s="66">
        <f t="shared" si="15"/>
        <v>5166.170729361731</v>
      </c>
      <c r="Y28" s="66">
        <f t="shared" si="15"/>
        <v>5420.4042552368992</v>
      </c>
      <c r="Z28" s="66">
        <f t="shared" si="15"/>
        <v>5209.5756043412148</v>
      </c>
      <c r="AA28" s="66">
        <f t="shared" si="15"/>
        <v>5604.207114774088</v>
      </c>
      <c r="AB28" s="66">
        <f t="shared" si="15"/>
        <v>6268.6240918010826</v>
      </c>
      <c r="AC28" s="66">
        <f t="shared" si="15"/>
        <v>6970.9127947024826</v>
      </c>
      <c r="AD28" s="66">
        <f t="shared" si="15"/>
        <v>6761.169576615117</v>
      </c>
      <c r="AE28" s="66">
        <f t="shared" si="15"/>
        <v>6731.5614448713459</v>
      </c>
      <c r="AF28" s="66">
        <f t="shared" ref="AF28" si="16">SUBTOTAL(9,AF29:AF68)-SUMIF($D29:$D68,"Biomass",AF29:AF68)</f>
        <v>6774.1052125132064</v>
      </c>
      <c r="AG28" s="66">
        <f>SUBTOTAL(9,AG29:AG68)-SUMIF($D29:$D68,"Biomass",AG29:AG68)</f>
        <v>6819.9233617790142</v>
      </c>
      <c r="AH28" s="66">
        <f>SUBTOTAL(9,AH29:AH68)-SUMIF($D29:$D68,"Biomass",AH29:AH68)</f>
        <v>7229.9470903398324</v>
      </c>
      <c r="AI28" s="66">
        <f>SUBTOTAL(9,AI29:AI68)-SUMIF($D29:$D68,"Biomass",AI29:AI68)</f>
        <v>6411.0026310887743</v>
      </c>
      <c r="AJ28" s="66">
        <f>SUBTOTAL(9,AJ29:AJ68)-SUMIF($D29:$D68,"Biomass",AJ29:AJ68)</f>
        <v>6205.0770838349263</v>
      </c>
      <c r="AK28" s="29">
        <f t="shared" si="3"/>
        <v>0.3268555984976067</v>
      </c>
      <c r="AL28" s="37">
        <f t="shared" si="4"/>
        <v>9.1647066172027003E-3</v>
      </c>
      <c r="AM28" s="37">
        <f t="shared" si="5"/>
        <v>-3.2120646192727587E-2</v>
      </c>
      <c r="AN28" s="44">
        <f t="shared" si="8"/>
        <v>0.20395805573617362</v>
      </c>
      <c r="AO28" s="84"/>
    </row>
    <row r="29" spans="1:41" ht="14.5" hidden="1" outlineLevel="1" x14ac:dyDescent="0.35">
      <c r="A29" s="51" t="s">
        <v>55</v>
      </c>
      <c r="B29" s="13"/>
      <c r="C29" s="13"/>
      <c r="D29" s="17" t="s">
        <v>14</v>
      </c>
      <c r="E29" s="59">
        <f>SUBTOTAL(9,E30:E32)</f>
        <v>362.07567758398807</v>
      </c>
      <c r="F29" s="67">
        <f t="shared" ref="F29:AD29" si="17">SUBTOTAL(9,F30:F32)</f>
        <v>342.87192861781142</v>
      </c>
      <c r="G29" s="67">
        <f t="shared" si="17"/>
        <v>402.61416349469681</v>
      </c>
      <c r="H29" s="67">
        <f t="shared" si="17"/>
        <v>442.47760170960782</v>
      </c>
      <c r="I29" s="67">
        <f t="shared" si="17"/>
        <v>455.26873133327064</v>
      </c>
      <c r="J29" s="67">
        <f t="shared" si="17"/>
        <v>500.97214765267091</v>
      </c>
      <c r="K29" s="67">
        <f t="shared" si="17"/>
        <v>488.48373633298428</v>
      </c>
      <c r="L29" s="67">
        <f t="shared" si="17"/>
        <v>468.48396621518918</v>
      </c>
      <c r="M29" s="67">
        <f t="shared" si="17"/>
        <v>427.72283399882002</v>
      </c>
      <c r="N29" s="67">
        <f t="shared" si="17"/>
        <v>428.32361947873517</v>
      </c>
      <c r="O29" s="67">
        <f t="shared" si="17"/>
        <v>432.82026479068702</v>
      </c>
      <c r="P29" s="67">
        <f t="shared" si="17"/>
        <v>451.48001507903234</v>
      </c>
      <c r="Q29" s="67">
        <f t="shared" si="17"/>
        <v>492.6073996013933</v>
      </c>
      <c r="R29" s="67">
        <f t="shared" si="17"/>
        <v>534.392002113172</v>
      </c>
      <c r="S29" s="67">
        <f t="shared" si="17"/>
        <v>560.12655440055482</v>
      </c>
      <c r="T29" s="67">
        <f t="shared" si="17"/>
        <v>577.4398752672613</v>
      </c>
      <c r="U29" s="67">
        <f t="shared" si="17"/>
        <v>575.12981739934321</v>
      </c>
      <c r="V29" s="67">
        <f t="shared" si="17"/>
        <v>562.91053394256335</v>
      </c>
      <c r="W29" s="67">
        <f t="shared" si="17"/>
        <v>614.8036263745505</v>
      </c>
      <c r="X29" s="67">
        <f t="shared" si="17"/>
        <v>644.10566733613041</v>
      </c>
      <c r="Y29" s="67">
        <f t="shared" si="17"/>
        <v>566.97440526212722</v>
      </c>
      <c r="Z29" s="67">
        <f t="shared" si="17"/>
        <v>591.44848648401035</v>
      </c>
      <c r="AA29" s="67">
        <f t="shared" si="17"/>
        <v>610.45612885216667</v>
      </c>
      <c r="AB29" s="67">
        <f t="shared" si="17"/>
        <v>656.58460901103786</v>
      </c>
      <c r="AC29" s="67">
        <f t="shared" si="17"/>
        <v>569.16842961008319</v>
      </c>
      <c r="AD29" s="67">
        <f t="shared" si="17"/>
        <v>599.56309335043318</v>
      </c>
      <c r="AE29" s="67">
        <f t="shared" ref="AE29:AF29" si="18">SUBTOTAL(9,AE30:AE32)</f>
        <v>653.45163175333141</v>
      </c>
      <c r="AF29" s="67">
        <f t="shared" si="18"/>
        <v>792.64507329027185</v>
      </c>
      <c r="AG29" s="67">
        <f>SUBTOTAL(9,AG30:AG32)</f>
        <v>828.94803972923751</v>
      </c>
      <c r="AH29" s="67">
        <f>SUBTOTAL(9,AH30:AH32)</f>
        <v>978.59916089181388</v>
      </c>
      <c r="AI29" s="67">
        <f>SUBTOTAL(9,AI30:AI32)</f>
        <v>841.67068155558866</v>
      </c>
      <c r="AJ29" s="67">
        <f>SUBTOTAL(9,AJ30:AJ32)</f>
        <v>917.67783510832578</v>
      </c>
      <c r="AK29" s="30">
        <f t="shared" si="3"/>
        <v>1.5344917980453374</v>
      </c>
      <c r="AL29" s="38">
        <f t="shared" si="4"/>
        <v>3.0454306017054567E-2</v>
      </c>
      <c r="AM29" s="38">
        <f t="shared" si="5"/>
        <v>9.0305098203325329E-2</v>
      </c>
      <c r="AN29" s="45">
        <f t="shared" si="8"/>
        <v>3.016365220159355E-2</v>
      </c>
      <c r="AO29" s="84"/>
    </row>
    <row r="30" spans="1:41" ht="14.5" hidden="1" outlineLevel="2" x14ac:dyDescent="0.35">
      <c r="A30" s="51" t="s">
        <v>55</v>
      </c>
      <c r="B30" s="13" t="s">
        <v>14</v>
      </c>
      <c r="C30" s="13" t="s">
        <v>5</v>
      </c>
      <c r="D30" s="18" t="s">
        <v>5</v>
      </c>
      <c r="E30" s="60">
        <v>10.7000983059379</v>
      </c>
      <c r="F30" s="69">
        <v>10.4135185230835</v>
      </c>
      <c r="G30" s="69">
        <v>10.873494782400201</v>
      </c>
      <c r="H30" s="69">
        <v>11.1522519769685</v>
      </c>
      <c r="I30" s="69">
        <v>9.4623359803026208</v>
      </c>
      <c r="J30" s="69">
        <v>10.2433746293511</v>
      </c>
      <c r="K30" s="69">
        <v>9.8618370527628194</v>
      </c>
      <c r="L30" s="69">
        <v>12.286503394254</v>
      </c>
      <c r="M30" s="69">
        <v>11.049352342864101</v>
      </c>
      <c r="N30" s="69">
        <v>10.7707233088886</v>
      </c>
      <c r="O30" s="69">
        <v>10.479839602987701</v>
      </c>
      <c r="P30" s="69">
        <v>11.565933201901199</v>
      </c>
      <c r="Q30" s="69">
        <v>12.674790268550501</v>
      </c>
      <c r="R30" s="69">
        <v>14.3211118528895</v>
      </c>
      <c r="S30" s="69">
        <v>18.067936675857698</v>
      </c>
      <c r="T30" s="69">
        <v>13.672319198714399</v>
      </c>
      <c r="U30" s="69">
        <v>15.352159562579599</v>
      </c>
      <c r="V30" s="69">
        <v>18.629491413838</v>
      </c>
      <c r="W30" s="69">
        <v>11.814348210207401</v>
      </c>
      <c r="X30" s="69">
        <v>3.3657296382893498</v>
      </c>
      <c r="Y30" s="69">
        <v>2.1294699214222201</v>
      </c>
      <c r="Z30" s="69">
        <v>2.2690927671823098</v>
      </c>
      <c r="AA30" s="69">
        <v>3.0295933998337401</v>
      </c>
      <c r="AB30" s="69">
        <v>14.4431297640428</v>
      </c>
      <c r="AC30" s="69">
        <v>26.993729703806299</v>
      </c>
      <c r="AD30" s="69">
        <v>27.6858559472502</v>
      </c>
      <c r="AE30" s="69">
        <v>33.004813799707399</v>
      </c>
      <c r="AF30" s="69">
        <v>35.298023277852799</v>
      </c>
      <c r="AG30" s="69">
        <v>34.8181080557775</v>
      </c>
      <c r="AH30" s="69">
        <v>35.061468778311898</v>
      </c>
      <c r="AI30" s="69">
        <v>29.332035113127599</v>
      </c>
      <c r="AJ30" s="69">
        <v>27.4460717263857</v>
      </c>
      <c r="AK30" s="31">
        <f t="shared" si="3"/>
        <v>1.5650298662354167</v>
      </c>
      <c r="AL30" s="39">
        <f t="shared" si="4"/>
        <v>3.085250326078004E-2</v>
      </c>
      <c r="AM30" s="39">
        <f t="shared" si="5"/>
        <v>-6.4297051993430721E-2</v>
      </c>
      <c r="AN30" s="46">
        <f t="shared" si="8"/>
        <v>9.0213986889741489E-4</v>
      </c>
      <c r="AO30" s="84"/>
    </row>
    <row r="31" spans="1:41" ht="14.5" hidden="1" outlineLevel="2" x14ac:dyDescent="0.35">
      <c r="A31" s="51" t="s">
        <v>55</v>
      </c>
      <c r="B31" s="13" t="s">
        <v>14</v>
      </c>
      <c r="C31" s="13" t="s">
        <v>6</v>
      </c>
      <c r="D31" s="18" t="s">
        <v>6</v>
      </c>
      <c r="E31" s="60">
        <v>19.9073352910262</v>
      </c>
      <c r="F31" s="69">
        <v>19.917036721479899</v>
      </c>
      <c r="G31" s="69">
        <v>19.926738151933598</v>
      </c>
      <c r="H31" s="69">
        <v>19.936439582387301</v>
      </c>
      <c r="I31" s="69">
        <v>19.946141012841</v>
      </c>
      <c r="J31" s="69">
        <v>19.955842443294799</v>
      </c>
      <c r="K31" s="69">
        <v>19.965543873748501</v>
      </c>
      <c r="L31" s="69">
        <v>19.9752453042022</v>
      </c>
      <c r="M31" s="69">
        <v>19.9849467346559</v>
      </c>
      <c r="N31" s="69">
        <v>19.994648165109599</v>
      </c>
      <c r="O31" s="69">
        <v>20.004349595563301</v>
      </c>
      <c r="P31" s="69">
        <v>20.0140510260171</v>
      </c>
      <c r="Q31" s="69">
        <v>20.023752456470799</v>
      </c>
      <c r="R31" s="69">
        <v>20.033453886924502</v>
      </c>
      <c r="S31" s="69">
        <v>20.043155317378201</v>
      </c>
      <c r="T31" s="69">
        <v>20.0528567478319</v>
      </c>
      <c r="U31" s="69">
        <v>20.062558178285599</v>
      </c>
      <c r="V31" s="69">
        <v>20.072259608739401</v>
      </c>
      <c r="W31" s="69">
        <v>20.0819610391931</v>
      </c>
      <c r="X31" s="69">
        <v>13.177044778460001</v>
      </c>
      <c r="Y31" s="69">
        <v>8.8470008406720009</v>
      </c>
      <c r="Z31" s="69">
        <v>1.961348184</v>
      </c>
      <c r="AA31" s="69">
        <v>3.3959880134699998</v>
      </c>
      <c r="AB31" s="69">
        <v>1.42402967E-2</v>
      </c>
      <c r="AC31" s="69">
        <v>1.4211715E-2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3"/>
        <v>-1</v>
      </c>
      <c r="AL31" s="39">
        <f t="shared" si="4"/>
        <v>-1</v>
      </c>
      <c r="AM31" s="39" t="str">
        <f t="shared" si="5"/>
        <v/>
      </c>
      <c r="AN31" s="46">
        <f t="shared" si="8"/>
        <v>0</v>
      </c>
      <c r="AO31" s="84"/>
    </row>
    <row r="32" spans="1:41" ht="14.5" hidden="1" outlineLevel="2" x14ac:dyDescent="0.35">
      <c r="A32" s="51" t="s">
        <v>55</v>
      </c>
      <c r="B32" s="13" t="s">
        <v>14</v>
      </c>
      <c r="C32" s="13" t="s">
        <v>7</v>
      </c>
      <c r="D32" s="18" t="s">
        <v>7</v>
      </c>
      <c r="E32" s="60">
        <v>331.46824398702398</v>
      </c>
      <c r="F32" s="69">
        <v>312.54137337324801</v>
      </c>
      <c r="G32" s="69">
        <v>371.81393056036302</v>
      </c>
      <c r="H32" s="69">
        <v>411.388910150252</v>
      </c>
      <c r="I32" s="69">
        <v>425.86025434012703</v>
      </c>
      <c r="J32" s="69">
        <v>470.77293058002499</v>
      </c>
      <c r="K32" s="69">
        <v>458.65635540647298</v>
      </c>
      <c r="L32" s="69">
        <v>436.222217516733</v>
      </c>
      <c r="M32" s="69">
        <v>396.6885349213</v>
      </c>
      <c r="N32" s="69">
        <v>397.55824800473698</v>
      </c>
      <c r="O32" s="69">
        <v>402.33607559213601</v>
      </c>
      <c r="P32" s="69">
        <v>419.90003085111402</v>
      </c>
      <c r="Q32" s="69">
        <v>459.908856876372</v>
      </c>
      <c r="R32" s="69">
        <v>500.03743637335799</v>
      </c>
      <c r="S32" s="69">
        <v>522.01546240731898</v>
      </c>
      <c r="T32" s="69">
        <v>543.714699320715</v>
      </c>
      <c r="U32" s="69">
        <v>539.71509965847804</v>
      </c>
      <c r="V32" s="69">
        <v>524.20878291998599</v>
      </c>
      <c r="W32" s="69">
        <v>582.90731712515003</v>
      </c>
      <c r="X32" s="69">
        <v>627.56289291938106</v>
      </c>
      <c r="Y32" s="69">
        <v>555.99793450003301</v>
      </c>
      <c r="Z32" s="69">
        <v>587.218045532828</v>
      </c>
      <c r="AA32" s="69">
        <v>604.03054743886298</v>
      </c>
      <c r="AB32" s="69">
        <v>642.12723895029501</v>
      </c>
      <c r="AC32" s="69">
        <v>542.16048819127695</v>
      </c>
      <c r="AD32" s="69">
        <v>571.87723740318302</v>
      </c>
      <c r="AE32" s="69">
        <v>620.44681795362396</v>
      </c>
      <c r="AF32" s="69">
        <v>757.347050012419</v>
      </c>
      <c r="AG32" s="69">
        <v>794.12993167345996</v>
      </c>
      <c r="AH32" s="69">
        <v>943.53769211350198</v>
      </c>
      <c r="AI32" s="69">
        <v>812.33864644246103</v>
      </c>
      <c r="AJ32" s="69">
        <v>890.23176338194003</v>
      </c>
      <c r="AK32" s="31">
        <f t="shared" si="3"/>
        <v>1.685722628128413</v>
      </c>
      <c r="AL32" s="39">
        <f t="shared" si="4"/>
        <v>3.2382614938737175E-2</v>
      </c>
      <c r="AM32" s="39">
        <f t="shared" si="5"/>
        <v>9.588749381874484E-2</v>
      </c>
      <c r="AN32" s="46">
        <f t="shared" si="8"/>
        <v>2.9261512332696134E-2</v>
      </c>
      <c r="AO32" s="84"/>
    </row>
    <row r="33" spans="1:41" ht="14.5" hidden="1" outlineLevel="1" x14ac:dyDescent="0.35">
      <c r="A33" s="51" t="s">
        <v>55</v>
      </c>
      <c r="B33" s="13"/>
      <c r="C33" s="13"/>
      <c r="D33" s="17" t="s">
        <v>15</v>
      </c>
      <c r="E33" s="59">
        <f>SUBTOTAL(9,E34:E36)</f>
        <v>535.47130091182225</v>
      </c>
      <c r="F33" s="67">
        <f t="shared" ref="F33:AD33" si="19">SUBTOTAL(9,F34:F36)</f>
        <v>921.98095815559861</v>
      </c>
      <c r="G33" s="67">
        <f t="shared" si="19"/>
        <v>731.35381690830025</v>
      </c>
      <c r="H33" s="67">
        <f t="shared" si="19"/>
        <v>827.46504684024683</v>
      </c>
      <c r="I33" s="67">
        <f t="shared" si="19"/>
        <v>1128.3913692830263</v>
      </c>
      <c r="J33" s="67">
        <f t="shared" si="19"/>
        <v>1368.5003430136769</v>
      </c>
      <c r="K33" s="67">
        <f t="shared" si="19"/>
        <v>1684.8501505243064</v>
      </c>
      <c r="L33" s="67">
        <f t="shared" si="19"/>
        <v>1844.9807948775967</v>
      </c>
      <c r="M33" s="67">
        <f t="shared" si="19"/>
        <v>1734.2095088088618</v>
      </c>
      <c r="N33" s="67">
        <f t="shared" si="19"/>
        <v>1882.361987471103</v>
      </c>
      <c r="O33" s="67">
        <f t="shared" si="19"/>
        <v>2136.8861169186216</v>
      </c>
      <c r="P33" s="67">
        <f t="shared" si="19"/>
        <v>1990.3813917733091</v>
      </c>
      <c r="Q33" s="67">
        <f t="shared" si="19"/>
        <v>2227.0633279484509</v>
      </c>
      <c r="R33" s="67">
        <f t="shared" si="19"/>
        <v>1218.7470715476518</v>
      </c>
      <c r="S33" s="67">
        <f t="shared" si="19"/>
        <v>1053.2488561848347</v>
      </c>
      <c r="T33" s="67">
        <f t="shared" si="19"/>
        <v>451.31590349316951</v>
      </c>
      <c r="U33" s="67">
        <f t="shared" si="19"/>
        <v>506.44440051192106</v>
      </c>
      <c r="V33" s="67">
        <f t="shared" si="19"/>
        <v>506.4936125121435</v>
      </c>
      <c r="W33" s="67">
        <f t="shared" si="19"/>
        <v>624.86709619877104</v>
      </c>
      <c r="X33" s="67">
        <f t="shared" si="19"/>
        <v>911.30678666127324</v>
      </c>
      <c r="Y33" s="67">
        <f t="shared" si="19"/>
        <v>903.77198892608044</v>
      </c>
      <c r="Z33" s="67">
        <f t="shared" si="19"/>
        <v>870.66221558106781</v>
      </c>
      <c r="AA33" s="67">
        <f t="shared" si="19"/>
        <v>1058.1281195335266</v>
      </c>
      <c r="AB33" s="67">
        <f t="shared" si="19"/>
        <v>1384.4817752361946</v>
      </c>
      <c r="AC33" s="67">
        <f t="shared" si="19"/>
        <v>2032.9194439213391</v>
      </c>
      <c r="AD33" s="67">
        <f t="shared" si="19"/>
        <v>1749.8682079346686</v>
      </c>
      <c r="AE33" s="67">
        <f t="shared" ref="AE33:AF33" si="20">SUBTOTAL(9,AE34:AE36)</f>
        <v>1990.1450308831852</v>
      </c>
      <c r="AF33" s="67">
        <f t="shared" si="20"/>
        <v>1752.6890054306843</v>
      </c>
      <c r="AG33" s="67">
        <f>SUBTOTAL(9,AG34:AG36)</f>
        <v>1516.539214300944</v>
      </c>
      <c r="AH33" s="67">
        <f>SUBTOTAL(9,AH34:AH36)</f>
        <v>1648.6206162156641</v>
      </c>
      <c r="AI33" s="67">
        <f>SUBTOTAL(9,AI34:AI36)</f>
        <v>1550.3203455475134</v>
      </c>
      <c r="AJ33" s="67">
        <f>SUBTOTAL(9,AJ34:AJ36)</f>
        <v>1278.0600667365268</v>
      </c>
      <c r="AK33" s="30">
        <f t="shared" si="3"/>
        <v>1.3867947069435735</v>
      </c>
      <c r="AL33" s="38">
        <f t="shared" si="4"/>
        <v>2.8460420285730814E-2</v>
      </c>
      <c r="AM33" s="38">
        <f t="shared" si="5"/>
        <v>-0.17561549752792205</v>
      </c>
      <c r="AN33" s="45">
        <f t="shared" si="8"/>
        <v>4.2009251908362098E-2</v>
      </c>
      <c r="AO33" s="84"/>
    </row>
    <row r="34" spans="1:41" ht="14.5" hidden="1" outlineLevel="2" x14ac:dyDescent="0.35">
      <c r="A34" s="51" t="s">
        <v>55</v>
      </c>
      <c r="B34" s="13" t="s">
        <v>15</v>
      </c>
      <c r="C34" s="13" t="s">
        <v>5</v>
      </c>
      <c r="D34" s="18" t="s">
        <v>5</v>
      </c>
      <c r="E34" s="60">
        <v>524.77839403964299</v>
      </c>
      <c r="F34" s="69">
        <v>912.21610975796204</v>
      </c>
      <c r="G34" s="69">
        <v>719.49246548357496</v>
      </c>
      <c r="H34" s="69">
        <v>819.54563092594606</v>
      </c>
      <c r="I34" s="69">
        <v>1119.9786863862801</v>
      </c>
      <c r="J34" s="69">
        <v>1359.9915742962</v>
      </c>
      <c r="K34" s="69">
        <v>1675.8166478311</v>
      </c>
      <c r="L34" s="69">
        <v>1834.8256637270099</v>
      </c>
      <c r="M34" s="69">
        <v>1724.6721568206599</v>
      </c>
      <c r="N34" s="69">
        <v>1875.33886249068</v>
      </c>
      <c r="O34" s="69">
        <v>2125.2544918129302</v>
      </c>
      <c r="P34" s="69">
        <v>1979.2383044953001</v>
      </c>
      <c r="Q34" s="69">
        <v>2216.6661624813801</v>
      </c>
      <c r="R34" s="69">
        <v>1209.6634758421701</v>
      </c>
      <c r="S34" s="69">
        <v>1040.3178354521999</v>
      </c>
      <c r="T34" s="69">
        <v>437.959523461917</v>
      </c>
      <c r="U34" s="69">
        <v>493.08431755235398</v>
      </c>
      <c r="V34" s="69">
        <v>490.54641555269302</v>
      </c>
      <c r="W34" s="69">
        <v>612.50107553272699</v>
      </c>
      <c r="X34" s="69">
        <v>903.05375636102099</v>
      </c>
      <c r="Y34" s="69">
        <v>896.97956002188005</v>
      </c>
      <c r="Z34" s="69">
        <v>862.87880825036098</v>
      </c>
      <c r="AA34" s="69">
        <v>1049.77730613468</v>
      </c>
      <c r="AB34" s="69">
        <v>1372.59610410973</v>
      </c>
      <c r="AC34" s="69">
        <v>2018.50737584627</v>
      </c>
      <c r="AD34" s="69">
        <v>1735.5569703297399</v>
      </c>
      <c r="AE34" s="69">
        <v>1974.2817487856501</v>
      </c>
      <c r="AF34" s="69">
        <v>1739.87398601925</v>
      </c>
      <c r="AG34" s="69">
        <v>1503.87792648706</v>
      </c>
      <c r="AH34" s="69">
        <v>1635.9480751825199</v>
      </c>
      <c r="AI34" s="69">
        <v>1540.0653184897301</v>
      </c>
      <c r="AJ34" s="69">
        <v>1267.1390266383601</v>
      </c>
      <c r="AK34" s="31">
        <f t="shared" si="3"/>
        <v>1.4146173718856221</v>
      </c>
      <c r="AL34" s="39">
        <f t="shared" si="4"/>
        <v>2.8844986985024024E-2</v>
      </c>
      <c r="AM34" s="39">
        <f t="shared" si="5"/>
        <v>-0.17721734823495416</v>
      </c>
      <c r="AN34" s="46">
        <f t="shared" si="8"/>
        <v>4.1650282297679642E-2</v>
      </c>
      <c r="AO34" s="84"/>
    </row>
    <row r="35" spans="1:41" ht="14.5" hidden="1" outlineLevel="2" x14ac:dyDescent="0.35">
      <c r="A35" s="51" t="s">
        <v>55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0.34841043999999999</v>
      </c>
      <c r="AC35" s="69">
        <v>0.23397052128000001</v>
      </c>
      <c r="AD35" s="69">
        <v>0.1950951816</v>
      </c>
      <c r="AE35" s="69">
        <v>0.14063811840000001</v>
      </c>
      <c r="AF35" s="69">
        <v>0.1127768936</v>
      </c>
      <c r="AG35" s="69">
        <v>2.5784731715999998</v>
      </c>
      <c r="AH35" s="69">
        <v>1.3458741850637701</v>
      </c>
      <c r="AI35" s="69">
        <v>1.7146400804265001</v>
      </c>
      <c r="AJ35" s="69">
        <v>0.71646845120638802</v>
      </c>
      <c r="AK35" s="31" t="str">
        <f t="shared" si="3"/>
        <v/>
      </c>
      <c r="AL35" s="39" t="str">
        <f t="shared" si="4"/>
        <v/>
      </c>
      <c r="AM35" s="39">
        <f t="shared" si="5"/>
        <v>-0.58214644613453026</v>
      </c>
      <c r="AN35" s="46">
        <f t="shared" si="8"/>
        <v>2.3549991455392202E-5</v>
      </c>
      <c r="AO35" s="84"/>
    </row>
    <row r="36" spans="1:41" ht="14.5" hidden="1" outlineLevel="2" x14ac:dyDescent="0.35">
      <c r="A36" s="51" t="s">
        <v>55</v>
      </c>
      <c r="B36" s="13" t="s">
        <v>15</v>
      </c>
      <c r="C36" s="13" t="s">
        <v>7</v>
      </c>
      <c r="D36" s="18" t="s">
        <v>7</v>
      </c>
      <c r="E36" s="60">
        <v>10.6929068721793</v>
      </c>
      <c r="F36" s="69">
        <v>9.7648483976366194</v>
      </c>
      <c r="G36" s="69">
        <v>11.861351424725299</v>
      </c>
      <c r="H36" s="69">
        <v>7.9194159143007798</v>
      </c>
      <c r="I36" s="69">
        <v>8.4126828967462899</v>
      </c>
      <c r="J36" s="69">
        <v>8.5087687174769808</v>
      </c>
      <c r="K36" s="69">
        <v>9.0335026932063407</v>
      </c>
      <c r="L36" s="69">
        <v>10.155131150586801</v>
      </c>
      <c r="M36" s="69">
        <v>9.5373519882018698</v>
      </c>
      <c r="N36" s="69">
        <v>7.0231249804231304</v>
      </c>
      <c r="O36" s="69">
        <v>11.631625105691301</v>
      </c>
      <c r="P36" s="69">
        <v>11.1430872780091</v>
      </c>
      <c r="Q36" s="69">
        <v>10.3971654670707</v>
      </c>
      <c r="R36" s="69">
        <v>9.0835957054817893</v>
      </c>
      <c r="S36" s="69">
        <v>12.9310207326349</v>
      </c>
      <c r="T36" s="69">
        <v>13.356380031252501</v>
      </c>
      <c r="U36" s="69">
        <v>13.3600829595671</v>
      </c>
      <c r="V36" s="69">
        <v>15.947196959450499</v>
      </c>
      <c r="W36" s="69">
        <v>12.366020666044101</v>
      </c>
      <c r="X36" s="69">
        <v>8.2530303002522594</v>
      </c>
      <c r="Y36" s="69">
        <v>6.7924289042003396</v>
      </c>
      <c r="Z36" s="69">
        <v>7.7834073307068596</v>
      </c>
      <c r="AA36" s="69">
        <v>8.3508133988467499</v>
      </c>
      <c r="AB36" s="69">
        <v>11.5372606864647</v>
      </c>
      <c r="AC36" s="69">
        <v>14.178097553789</v>
      </c>
      <c r="AD36" s="69">
        <v>14.116142423328601</v>
      </c>
      <c r="AE36" s="69">
        <v>15.722643979135301</v>
      </c>
      <c r="AF36" s="69">
        <v>12.7022425178343</v>
      </c>
      <c r="AG36" s="69">
        <v>10.0828146422838</v>
      </c>
      <c r="AH36" s="69">
        <v>11.326666848080301</v>
      </c>
      <c r="AI36" s="69">
        <v>8.5403869773566896</v>
      </c>
      <c r="AJ36" s="69">
        <v>10.2045716469603</v>
      </c>
      <c r="AK36" s="31">
        <f t="shared" si="3"/>
        <v>-4.5669080546240082E-2</v>
      </c>
      <c r="AL36" s="39">
        <f t="shared" si="4"/>
        <v>-1.5067602095769628E-3</v>
      </c>
      <c r="AM36" s="39">
        <f t="shared" si="5"/>
        <v>0.19486056943507357</v>
      </c>
      <c r="AN36" s="46">
        <f t="shared" si="8"/>
        <v>3.3541961922706632E-4</v>
      </c>
      <c r="AO36" s="84"/>
    </row>
    <row r="37" spans="1:41" ht="14.5" hidden="1" outlineLevel="1" x14ac:dyDescent="0.35">
      <c r="A37" s="51" t="s">
        <v>55</v>
      </c>
      <c r="B37" s="77"/>
      <c r="C37" s="77"/>
      <c r="D37" s="17" t="s">
        <v>16</v>
      </c>
      <c r="E37" s="59">
        <f>SUBTOTAL(9,E38:E41)-SUMIF($D38:$D41,"Biomass",E38:E41)</f>
        <v>507.20749113421198</v>
      </c>
      <c r="F37" s="67">
        <f>SUBTOTAL(9,F38:F41)-SUMIF($D38:$D41,"Biomass",F38:F41)</f>
        <v>493.57016861993543</v>
      </c>
      <c r="G37" s="67">
        <f t="shared" ref="G37:AE37" si="21">SUBTOTAL(9,G38:G41)-SUMIF($D38:$D41,"Biomass",G38:G41)</f>
        <v>486.14057077815187</v>
      </c>
      <c r="H37" s="67">
        <f t="shared" si="21"/>
        <v>465.2050779286169</v>
      </c>
      <c r="I37" s="67">
        <f t="shared" si="21"/>
        <v>495.85814586912056</v>
      </c>
      <c r="J37" s="67">
        <f t="shared" si="21"/>
        <v>519.27586028294672</v>
      </c>
      <c r="K37" s="67">
        <f t="shared" si="21"/>
        <v>522.48539285203242</v>
      </c>
      <c r="L37" s="67">
        <f t="shared" si="21"/>
        <v>526.34177140004203</v>
      </c>
      <c r="M37" s="67">
        <f t="shared" si="21"/>
        <v>507.76249833708334</v>
      </c>
      <c r="N37" s="67">
        <f t="shared" si="21"/>
        <v>545.67563823893215</v>
      </c>
      <c r="O37" s="67">
        <f t="shared" si="21"/>
        <v>587.98961210138532</v>
      </c>
      <c r="P37" s="67">
        <f t="shared" si="21"/>
        <v>571.55984916014904</v>
      </c>
      <c r="Q37" s="67">
        <f t="shared" si="21"/>
        <v>501.37487410809854</v>
      </c>
      <c r="R37" s="67">
        <f t="shared" si="21"/>
        <v>443.49962475663961</v>
      </c>
      <c r="S37" s="67">
        <f t="shared" si="21"/>
        <v>551.61957931687357</v>
      </c>
      <c r="T37" s="67">
        <f t="shared" si="21"/>
        <v>533.98001270654549</v>
      </c>
      <c r="U37" s="67">
        <f t="shared" si="21"/>
        <v>538.89910929399139</v>
      </c>
      <c r="V37" s="67">
        <f t="shared" si="21"/>
        <v>540.1654365551849</v>
      </c>
      <c r="W37" s="67">
        <f t="shared" si="21"/>
        <v>493.80634306124921</v>
      </c>
      <c r="X37" s="67">
        <f t="shared" si="21"/>
        <v>436.97555436955736</v>
      </c>
      <c r="Y37" s="67">
        <f t="shared" si="21"/>
        <v>428.58615882782715</v>
      </c>
      <c r="Z37" s="67">
        <f t="shared" si="21"/>
        <v>439.98773993335908</v>
      </c>
      <c r="AA37" s="67">
        <f t="shared" si="21"/>
        <v>474.24449867664634</v>
      </c>
      <c r="AB37" s="67">
        <f t="shared" si="21"/>
        <v>410.65088910193299</v>
      </c>
      <c r="AC37" s="67">
        <f t="shared" si="21"/>
        <v>408.91064151154887</v>
      </c>
      <c r="AD37" s="67">
        <f t="shared" si="21"/>
        <v>396.29889068010107</v>
      </c>
      <c r="AE37" s="67">
        <f t="shared" si="21"/>
        <v>406.40197309444284</v>
      </c>
      <c r="AF37" s="67">
        <f t="shared" ref="AF37" si="22">SUBTOTAL(9,AF38:AF41)-SUMIF($D38:$D41,"Biomass",AF38:AF41)</f>
        <v>471.9489749216209</v>
      </c>
      <c r="AG37" s="67">
        <f>SUBTOTAL(9,AG38:AG41)-SUMIF($D38:$D41,"Biomass",AG38:AG41)</f>
        <v>447.77920743533195</v>
      </c>
      <c r="AH37" s="67">
        <f>SUBTOTAL(9,AH38:AH41)-SUMIF($D38:$D41,"Biomass",AH38:AH41)</f>
        <v>441.38634429885587</v>
      </c>
      <c r="AI37" s="67">
        <f>SUBTOTAL(9,AI38:AI41)-SUMIF($D38:$D41,"Biomass",AI38:AI41)</f>
        <v>395.75126974103841</v>
      </c>
      <c r="AJ37" s="67">
        <f>SUBTOTAL(9,AJ38:AJ41)-SUMIF($D38:$D41,"Biomass",AJ38:AJ41)</f>
        <v>299.8903780198375</v>
      </c>
      <c r="AK37" s="30">
        <f t="shared" si="3"/>
        <v>-0.40874221445502346</v>
      </c>
      <c r="AL37" s="38">
        <f t="shared" si="4"/>
        <v>-1.6808843326693745E-2</v>
      </c>
      <c r="AM37" s="38">
        <f t="shared" si="5"/>
        <v>-0.24222510210498605</v>
      </c>
      <c r="AN37" s="45">
        <f t="shared" si="8"/>
        <v>9.8572600482684618E-3</v>
      </c>
      <c r="AO37" s="84"/>
    </row>
    <row r="38" spans="1:41" ht="14.5" hidden="1" outlineLevel="2" x14ac:dyDescent="0.35">
      <c r="A38" s="51" t="s">
        <v>55</v>
      </c>
      <c r="B38" s="13" t="s">
        <v>16</v>
      </c>
      <c r="C38" s="13" t="s">
        <v>5</v>
      </c>
      <c r="D38" s="18" t="s">
        <v>5</v>
      </c>
      <c r="E38" s="60">
        <v>347.61206738738201</v>
      </c>
      <c r="F38" s="69">
        <v>348.36791973759802</v>
      </c>
      <c r="G38" s="69">
        <v>337.964838152737</v>
      </c>
      <c r="H38" s="69">
        <v>356.32330763432799</v>
      </c>
      <c r="I38" s="69">
        <v>395.98589244848</v>
      </c>
      <c r="J38" s="69">
        <v>430.010438726899</v>
      </c>
      <c r="K38" s="69">
        <v>428.40753880965298</v>
      </c>
      <c r="L38" s="69">
        <v>429.36648421451002</v>
      </c>
      <c r="M38" s="69">
        <v>457.42272492757701</v>
      </c>
      <c r="N38" s="69">
        <v>486.04721607356402</v>
      </c>
      <c r="O38" s="69">
        <v>507.72287392286</v>
      </c>
      <c r="P38" s="69">
        <v>493.72101943438702</v>
      </c>
      <c r="Q38" s="69">
        <v>424.41852438541099</v>
      </c>
      <c r="R38" s="69">
        <v>369.41792233499501</v>
      </c>
      <c r="S38" s="69">
        <v>447.017591007833</v>
      </c>
      <c r="T38" s="69">
        <v>411.05760812572601</v>
      </c>
      <c r="U38" s="69">
        <v>372.44460251561202</v>
      </c>
      <c r="V38" s="69">
        <v>348.154720785449</v>
      </c>
      <c r="W38" s="69">
        <v>321.41956274031202</v>
      </c>
      <c r="X38" s="69">
        <v>308.25071247301298</v>
      </c>
      <c r="Y38" s="69">
        <v>314.56292223944899</v>
      </c>
      <c r="Z38" s="69">
        <v>309.89033470539101</v>
      </c>
      <c r="AA38" s="69">
        <v>347.56796792653898</v>
      </c>
      <c r="AB38" s="69">
        <v>269.79954524057501</v>
      </c>
      <c r="AC38" s="69">
        <v>272.68593658422401</v>
      </c>
      <c r="AD38" s="69">
        <v>270.31398132474601</v>
      </c>
      <c r="AE38" s="69">
        <v>249.84210056600901</v>
      </c>
      <c r="AF38" s="69">
        <v>328.041486273732</v>
      </c>
      <c r="AG38" s="69">
        <v>319.98007678030501</v>
      </c>
      <c r="AH38" s="69">
        <v>315.52244036529697</v>
      </c>
      <c r="AI38" s="69">
        <v>306.70174667327899</v>
      </c>
      <c r="AJ38" s="69">
        <v>194.863039861332</v>
      </c>
      <c r="AK38" s="31">
        <f t="shared" si="3"/>
        <v>-0.43942383437403831</v>
      </c>
      <c r="AL38" s="39">
        <f t="shared" si="4"/>
        <v>-1.8497433334584756E-2</v>
      </c>
      <c r="AM38" s="39">
        <f t="shared" si="5"/>
        <v>-0.3646497224911005</v>
      </c>
      <c r="AN38" s="46">
        <f t="shared" si="8"/>
        <v>6.4050593099795701E-3</v>
      </c>
      <c r="AO38" s="84"/>
    </row>
    <row r="39" spans="1:41" ht="14.5" hidden="1" outlineLevel="2" x14ac:dyDescent="0.35">
      <c r="A39" s="51" t="s">
        <v>55</v>
      </c>
      <c r="B39" s="13" t="s">
        <v>16</v>
      </c>
      <c r="C39" s="13" t="s">
        <v>6</v>
      </c>
      <c r="D39" s="18" t="s">
        <v>6</v>
      </c>
      <c r="E39" s="60">
        <v>109.455629184399</v>
      </c>
      <c r="F39" s="69">
        <v>96.991496394606997</v>
      </c>
      <c r="G39" s="69">
        <v>84.515169280665106</v>
      </c>
      <c r="H39" s="69">
        <v>72.026647842573396</v>
      </c>
      <c r="I39" s="69">
        <v>59.525932080332097</v>
      </c>
      <c r="J39" s="69">
        <v>47.769010287310898</v>
      </c>
      <c r="K39" s="69">
        <v>47.445872508657303</v>
      </c>
      <c r="L39" s="69">
        <v>47.995187614455801</v>
      </c>
      <c r="M39" s="69">
        <v>7.9319217569662799</v>
      </c>
      <c r="N39" s="69">
        <v>25.022607940721102</v>
      </c>
      <c r="O39" s="69">
        <v>24.5275916289382</v>
      </c>
      <c r="P39" s="69">
        <v>25.840942574495699</v>
      </c>
      <c r="Q39" s="69">
        <v>26.4212768350224</v>
      </c>
      <c r="R39" s="69">
        <v>28.0082998961784</v>
      </c>
      <c r="S39" s="69">
        <v>41.317439233606898</v>
      </c>
      <c r="T39" s="69">
        <v>59.098578453765697</v>
      </c>
      <c r="U39" s="69">
        <v>94.769564933584505</v>
      </c>
      <c r="V39" s="69">
        <v>106.70890433262301</v>
      </c>
      <c r="W39" s="69">
        <v>104.334402999716</v>
      </c>
      <c r="X39" s="69">
        <v>73.059462661824995</v>
      </c>
      <c r="Y39" s="69">
        <v>61.989770025959999</v>
      </c>
      <c r="Z39" s="69">
        <v>74.227339391719994</v>
      </c>
      <c r="AA39" s="69">
        <v>69.215540190629994</v>
      </c>
      <c r="AB39" s="69">
        <v>68.243096173059996</v>
      </c>
      <c r="AC39" s="69">
        <v>50.362020413187999</v>
      </c>
      <c r="AD39" s="69">
        <v>39.112377028179999</v>
      </c>
      <c r="AE39" s="69">
        <v>52.886116102199999</v>
      </c>
      <c r="AF39" s="69">
        <v>52.68897917092</v>
      </c>
      <c r="AG39" s="69">
        <v>41.145150695749997</v>
      </c>
      <c r="AH39" s="69">
        <v>41.102651893555802</v>
      </c>
      <c r="AI39" s="69">
        <v>20.510569515688399</v>
      </c>
      <c r="AJ39" s="69">
        <v>24.810776450220899</v>
      </c>
      <c r="AK39" s="31">
        <f t="shared" si="3"/>
        <v>-0.77332571531408045</v>
      </c>
      <c r="AL39" s="39">
        <f t="shared" si="4"/>
        <v>-4.6750635711696797E-2</v>
      </c>
      <c r="AM39" s="39">
        <f t="shared" si="5"/>
        <v>0.20965809512228817</v>
      </c>
      <c r="AN39" s="46">
        <f t="shared" si="8"/>
        <v>8.1551891422506609E-4</v>
      </c>
      <c r="AO39" s="84"/>
    </row>
    <row r="40" spans="1:41" ht="14.5" hidden="1" outlineLevel="2" x14ac:dyDescent="0.35">
      <c r="A40" s="51" t="s">
        <v>55</v>
      </c>
      <c r="B40" s="13" t="s">
        <v>16</v>
      </c>
      <c r="C40" s="13" t="s">
        <v>7</v>
      </c>
      <c r="D40" s="18" t="s">
        <v>7</v>
      </c>
      <c r="E40" s="60">
        <v>50.139794562431</v>
      </c>
      <c r="F40" s="69">
        <v>48.210752487730602</v>
      </c>
      <c r="G40" s="69">
        <v>63.660563344749697</v>
      </c>
      <c r="H40" s="69">
        <v>36.855122451715602</v>
      </c>
      <c r="I40" s="69">
        <v>40.346321340308499</v>
      </c>
      <c r="J40" s="69">
        <v>41.496411268737099</v>
      </c>
      <c r="K40" s="69">
        <v>46.631981533722303</v>
      </c>
      <c r="L40" s="69">
        <v>48.980099571076103</v>
      </c>
      <c r="M40" s="69">
        <v>42.407851652540103</v>
      </c>
      <c r="N40" s="69">
        <v>34.605814224647297</v>
      </c>
      <c r="O40" s="69">
        <v>55.739146549587304</v>
      </c>
      <c r="P40" s="69">
        <v>51.997887151266198</v>
      </c>
      <c r="Q40" s="69">
        <v>50.535072887665002</v>
      </c>
      <c r="R40" s="69">
        <v>46.073402525466399</v>
      </c>
      <c r="S40" s="69">
        <v>63.284549075434199</v>
      </c>
      <c r="T40" s="69">
        <v>63.823826127053799</v>
      </c>
      <c r="U40" s="69">
        <v>71.684941844794906</v>
      </c>
      <c r="V40" s="69">
        <v>85.301811437112505</v>
      </c>
      <c r="W40" s="69">
        <v>68.052377321221002</v>
      </c>
      <c r="X40" s="69">
        <v>55.665379234719403</v>
      </c>
      <c r="Y40" s="69">
        <v>52.033466562418397</v>
      </c>
      <c r="Z40" s="69">
        <v>55.870065836248102</v>
      </c>
      <c r="AA40" s="69">
        <v>57.460990559477302</v>
      </c>
      <c r="AB40" s="69">
        <v>72.608247688297894</v>
      </c>
      <c r="AC40" s="69">
        <v>85.862684514137101</v>
      </c>
      <c r="AD40" s="69">
        <v>86.872532327175307</v>
      </c>
      <c r="AE40" s="69">
        <v>103.67375642623399</v>
      </c>
      <c r="AF40" s="69">
        <v>91.218509476969103</v>
      </c>
      <c r="AG40" s="69">
        <v>86.653979959276796</v>
      </c>
      <c r="AH40" s="69">
        <v>84.7612520400031</v>
      </c>
      <c r="AI40" s="69">
        <v>68.538953552070893</v>
      </c>
      <c r="AJ40" s="69">
        <v>80.216561708284502</v>
      </c>
      <c r="AK40" s="31">
        <f t="shared" si="3"/>
        <v>0.59985820461238148</v>
      </c>
      <c r="AL40" s="39">
        <f t="shared" si="4"/>
        <v>1.5274022019102551E-2</v>
      </c>
      <c r="AM40" s="39">
        <f t="shared" si="5"/>
        <v>0.17037914282338451</v>
      </c>
      <c r="AN40" s="46">
        <f t="shared" si="8"/>
        <v>2.6366818240638229E-3</v>
      </c>
      <c r="AO40" s="84"/>
    </row>
    <row r="41" spans="1:41" ht="14.5" hidden="1" outlineLevel="2" x14ac:dyDescent="0.35">
      <c r="A41" s="51" t="s">
        <v>55</v>
      </c>
      <c r="B41" s="13" t="s">
        <v>16</v>
      </c>
      <c r="C41" s="13" t="s">
        <v>8</v>
      </c>
      <c r="D41" s="18" t="s">
        <v>8</v>
      </c>
      <c r="E41" s="60">
        <v>3128.0160336450799</v>
      </c>
      <c r="F41" s="69">
        <v>3109.6637813571701</v>
      </c>
      <c r="G41" s="69">
        <v>3085.4129613485702</v>
      </c>
      <c r="H41" s="69">
        <v>3347.7872835373901</v>
      </c>
      <c r="I41" s="69">
        <v>3494.30950770748</v>
      </c>
      <c r="J41" s="69">
        <v>3609.8736552727801</v>
      </c>
      <c r="K41" s="69">
        <v>3525.0373365294799</v>
      </c>
      <c r="L41" s="69">
        <v>2838.45498274278</v>
      </c>
      <c r="M41" s="69">
        <v>2668.6965851669302</v>
      </c>
      <c r="N41" s="69">
        <v>3064.99100526661</v>
      </c>
      <c r="O41" s="69">
        <v>3257.7371294315099</v>
      </c>
      <c r="P41" s="69">
        <v>3294.6030780770002</v>
      </c>
      <c r="Q41" s="69">
        <v>3486.2256246720199</v>
      </c>
      <c r="R41" s="69">
        <v>3459.72711542054</v>
      </c>
      <c r="S41" s="69">
        <v>3655.0027708150901</v>
      </c>
      <c r="T41" s="69">
        <v>3614.47535430676</v>
      </c>
      <c r="U41" s="69">
        <v>3632.8179784649701</v>
      </c>
      <c r="V41" s="69">
        <v>3628.7926822966001</v>
      </c>
      <c r="W41" s="69">
        <v>3315.9678347383401</v>
      </c>
      <c r="X41" s="69">
        <v>3050.9127023883798</v>
      </c>
      <c r="Y41" s="69">
        <v>3400.1863166620001</v>
      </c>
      <c r="Z41" s="69">
        <v>3367.2120279979999</v>
      </c>
      <c r="AA41" s="69">
        <v>3440.7532156658899</v>
      </c>
      <c r="AB41" s="69">
        <v>3290.1683158599299</v>
      </c>
      <c r="AC41" s="69">
        <v>3269.6467154496099</v>
      </c>
      <c r="AD41" s="69">
        <v>3372.2779721398501</v>
      </c>
      <c r="AE41" s="69">
        <v>3399.1974006669898</v>
      </c>
      <c r="AF41" s="69">
        <v>3274.9232643048799</v>
      </c>
      <c r="AG41" s="69">
        <v>3205.5377453066299</v>
      </c>
      <c r="AH41" s="69">
        <v>3079.6934837742401</v>
      </c>
      <c r="AI41" s="69">
        <v>2751.0463436689201</v>
      </c>
      <c r="AJ41" s="69">
        <v>3559.6940878059499</v>
      </c>
      <c r="AK41" s="30">
        <f t="shared" si="3"/>
        <v>0.13800378563208171</v>
      </c>
      <c r="AL41" s="38">
        <f t="shared" si="4"/>
        <v>4.178889964864041E-3</v>
      </c>
      <c r="AM41" s="38">
        <f t="shared" si="5"/>
        <v>0.29394188360294238</v>
      </c>
      <c r="AN41" s="45">
        <f t="shared" si="8"/>
        <v>0.11700552230944182</v>
      </c>
      <c r="AO41" s="84"/>
    </row>
    <row r="42" spans="1:41" ht="14.5" hidden="1" outlineLevel="1" x14ac:dyDescent="0.35">
      <c r="A42" s="51" t="s">
        <v>55</v>
      </c>
      <c r="B42" s="77"/>
      <c r="C42" s="77"/>
      <c r="D42" s="17" t="s">
        <v>17</v>
      </c>
      <c r="E42" s="59">
        <f>SUBTOTAL(9,E43:E46)-SUMIF($D43:$D46,"Biomass",E43:E46)</f>
        <v>1663.11415385092</v>
      </c>
      <c r="F42" s="67">
        <f t="shared" ref="F42:AE42" si="23">SUBTOTAL(9,F43:F46)-SUMIF($D43:$D46,"Biomass",F43:F46)</f>
        <v>1684.7722515499972</v>
      </c>
      <c r="G42" s="67">
        <f t="shared" si="23"/>
        <v>1804.8699093426769</v>
      </c>
      <c r="H42" s="67">
        <f t="shared" si="23"/>
        <v>1650.8386417253489</v>
      </c>
      <c r="I42" s="67">
        <f t="shared" si="23"/>
        <v>1737.2547667235199</v>
      </c>
      <c r="J42" s="67">
        <f t="shared" si="23"/>
        <v>1765.9474936790102</v>
      </c>
      <c r="K42" s="67">
        <f t="shared" si="23"/>
        <v>1783.672056136312</v>
      </c>
      <c r="L42" s="67">
        <f t="shared" si="23"/>
        <v>1820.9312152299899</v>
      </c>
      <c r="M42" s="67">
        <f t="shared" si="23"/>
        <v>1807.0388279344111</v>
      </c>
      <c r="N42" s="67">
        <f t="shared" si="23"/>
        <v>1600.9136871127839</v>
      </c>
      <c r="O42" s="67">
        <f t="shared" si="23"/>
        <v>1666.516104425719</v>
      </c>
      <c r="P42" s="67">
        <f t="shared" si="23"/>
        <v>1695.9910023608002</v>
      </c>
      <c r="Q42" s="67">
        <f t="shared" si="23"/>
        <v>1785.4585255570739</v>
      </c>
      <c r="R42" s="67">
        <f t="shared" si="23"/>
        <v>1823.7286551132859</v>
      </c>
      <c r="S42" s="67">
        <f t="shared" si="23"/>
        <v>1950.127255004958</v>
      </c>
      <c r="T42" s="67">
        <f t="shared" si="23"/>
        <v>1960.4123155407081</v>
      </c>
      <c r="U42" s="67">
        <f t="shared" si="23"/>
        <v>1921.9661718110528</v>
      </c>
      <c r="V42" s="67">
        <f t="shared" si="23"/>
        <v>2150.8980471200798</v>
      </c>
      <c r="W42" s="67">
        <f t="shared" si="23"/>
        <v>2041.627357683584</v>
      </c>
      <c r="X42" s="67">
        <f t="shared" si="23"/>
        <v>1922.856083484922</v>
      </c>
      <c r="Y42" s="67">
        <f t="shared" si="23"/>
        <v>2358.9215826359673</v>
      </c>
      <c r="Z42" s="67">
        <f t="shared" si="23"/>
        <v>2309.7790735288959</v>
      </c>
      <c r="AA42" s="67">
        <f t="shared" si="23"/>
        <v>2514.7822680421868</v>
      </c>
      <c r="AB42" s="67">
        <f t="shared" si="23"/>
        <v>2383.19775055026</v>
      </c>
      <c r="AC42" s="67">
        <f t="shared" si="23"/>
        <v>2680.668156016503</v>
      </c>
      <c r="AD42" s="67">
        <f t="shared" si="23"/>
        <v>2973.5523946536396</v>
      </c>
      <c r="AE42" s="67">
        <f t="shared" si="23"/>
        <v>2720.5604695971151</v>
      </c>
      <c r="AF42" s="67">
        <f t="shared" ref="AF42" si="24">SUBTOTAL(9,AF43:AF46)-SUMIF($D43:$D46,"Biomass",AF43:AF46)</f>
        <v>2748.9775718730039</v>
      </c>
      <c r="AG42" s="67">
        <f>SUBTOTAL(9,AG43:AG46)-SUMIF($D43:$D46,"Biomass",AG43:AG46)</f>
        <v>3023.4194416449523</v>
      </c>
      <c r="AH42" s="67">
        <f>SUBTOTAL(9,AH43:AH46)-SUMIF($D43:$D46,"Biomass",AH43:AH46)</f>
        <v>3094.2951994692198</v>
      </c>
      <c r="AI42" s="67">
        <f>SUBTOTAL(9,AI43:AI46)-SUMIF($D43:$D46,"Biomass",AI43:AI46)</f>
        <v>2874.7378719447638</v>
      </c>
      <c r="AJ42" s="67">
        <f>SUBTOTAL(9,AJ43:AJ46)-SUMIF($D43:$D46,"Biomass",AJ43:AJ46)</f>
        <v>2786.9553279156466</v>
      </c>
      <c r="AK42" s="30">
        <f t="shared" si="3"/>
        <v>0.67574506023082437</v>
      </c>
      <c r="AL42" s="38">
        <f t="shared" si="4"/>
        <v>1.679292213786554E-2</v>
      </c>
      <c r="AM42" s="38">
        <f t="shared" si="5"/>
        <v>-3.0535842897471577E-2</v>
      </c>
      <c r="AN42" s="45">
        <f t="shared" si="8"/>
        <v>9.1605951453216025E-2</v>
      </c>
      <c r="AO42" s="84"/>
    </row>
    <row r="43" spans="1:41" ht="14.5" hidden="1" outlineLevel="2" x14ac:dyDescent="0.35">
      <c r="A43" s="51" t="s">
        <v>55</v>
      </c>
      <c r="B43" s="13" t="s">
        <v>17</v>
      </c>
      <c r="C43" s="13" t="s">
        <v>5</v>
      </c>
      <c r="D43" s="18" t="s">
        <v>5</v>
      </c>
      <c r="E43" s="60">
        <v>443.42536648884902</v>
      </c>
      <c r="F43" s="69">
        <v>456.33726672749901</v>
      </c>
      <c r="G43" s="69">
        <v>459.883648949953</v>
      </c>
      <c r="H43" s="69">
        <v>477.12012456265097</v>
      </c>
      <c r="I43" s="69">
        <v>502.51562154566301</v>
      </c>
      <c r="J43" s="69">
        <v>531.776114215642</v>
      </c>
      <c r="K43" s="69">
        <v>546.37936365382097</v>
      </c>
      <c r="L43" s="69">
        <v>578.22193269982597</v>
      </c>
      <c r="M43" s="69">
        <v>577.61174691849601</v>
      </c>
      <c r="N43" s="69">
        <v>565.34762044977299</v>
      </c>
      <c r="O43" s="69">
        <v>602.52946305104001</v>
      </c>
      <c r="P43" s="69">
        <v>627.24116541416902</v>
      </c>
      <c r="Q43" s="69">
        <v>619.40355251597896</v>
      </c>
      <c r="R43" s="69">
        <v>599.10642130809003</v>
      </c>
      <c r="S43" s="69">
        <v>619.35635556634099</v>
      </c>
      <c r="T43" s="69">
        <v>601.21014249725897</v>
      </c>
      <c r="U43" s="69">
        <v>520.51327119710095</v>
      </c>
      <c r="V43" s="69">
        <v>636.599725043283</v>
      </c>
      <c r="W43" s="69">
        <v>513.47514515089699</v>
      </c>
      <c r="X43" s="69">
        <v>589.950154548152</v>
      </c>
      <c r="Y43" s="69">
        <v>835.65659230832205</v>
      </c>
      <c r="Z43" s="69">
        <v>836.98021434194698</v>
      </c>
      <c r="AA43" s="69">
        <v>911.13736894085696</v>
      </c>
      <c r="AB43" s="69">
        <v>834.36972278698499</v>
      </c>
      <c r="AC43" s="69">
        <v>879.59653943001899</v>
      </c>
      <c r="AD43" s="69">
        <v>945.38079796552995</v>
      </c>
      <c r="AE43" s="69">
        <v>790.78400243000999</v>
      </c>
      <c r="AF43" s="69">
        <v>954.38039555637101</v>
      </c>
      <c r="AG43" s="69">
        <v>1009.31333039954</v>
      </c>
      <c r="AH43" s="69">
        <v>1196.8689776932599</v>
      </c>
      <c r="AI43" s="69">
        <v>1086.68786378188</v>
      </c>
      <c r="AJ43" s="69">
        <v>1053.3422887501799</v>
      </c>
      <c r="AK43" s="31">
        <f t="shared" si="3"/>
        <v>1.3754669181215387</v>
      </c>
      <c r="AL43" s="39">
        <f t="shared" si="4"/>
        <v>2.8302602744187499E-2</v>
      </c>
      <c r="AM43" s="39">
        <f t="shared" si="5"/>
        <v>-3.0685513423929445E-2</v>
      </c>
      <c r="AN43" s="46">
        <f t="shared" si="8"/>
        <v>3.4622880962729585E-2</v>
      </c>
      <c r="AO43" s="84"/>
    </row>
    <row r="44" spans="1:41" ht="14.5" hidden="1" outlineLevel="2" x14ac:dyDescent="0.35">
      <c r="A44" s="51" t="s">
        <v>55</v>
      </c>
      <c r="B44" s="13" t="s">
        <v>17</v>
      </c>
      <c r="C44" s="13" t="s">
        <v>6</v>
      </c>
      <c r="D44" s="18" t="s">
        <v>6</v>
      </c>
      <c r="E44" s="60">
        <v>938.56756338975003</v>
      </c>
      <c r="F44" s="69">
        <v>948.50835699142203</v>
      </c>
      <c r="G44" s="69">
        <v>942.62381788881896</v>
      </c>
      <c r="H44" s="69">
        <v>956.81131363647796</v>
      </c>
      <c r="I44" s="69">
        <v>992.85493026273502</v>
      </c>
      <c r="J44" s="69">
        <v>990.29921832444302</v>
      </c>
      <c r="K44" s="69">
        <v>952.09120258299595</v>
      </c>
      <c r="L44" s="69">
        <v>952.93206270838903</v>
      </c>
      <c r="M44" s="69">
        <v>977.58450577327505</v>
      </c>
      <c r="N44" s="69">
        <v>845.49193778013205</v>
      </c>
      <c r="O44" s="69">
        <v>751.72346584468096</v>
      </c>
      <c r="P44" s="69">
        <v>785.63160855857598</v>
      </c>
      <c r="Q44" s="69">
        <v>870.940908800584</v>
      </c>
      <c r="R44" s="69">
        <v>940.12573388335795</v>
      </c>
      <c r="S44" s="69">
        <v>982.69728762140403</v>
      </c>
      <c r="T44" s="69">
        <v>996.26585581709401</v>
      </c>
      <c r="U44" s="69">
        <v>1024.7743627504999</v>
      </c>
      <c r="V44" s="69">
        <v>1063.6295127384201</v>
      </c>
      <c r="W44" s="69">
        <v>1127.2036934795799</v>
      </c>
      <c r="X44" s="69">
        <v>1067.1156159073801</v>
      </c>
      <c r="Y44" s="69">
        <v>1307.5132237047101</v>
      </c>
      <c r="Z44" s="69">
        <v>1220.5203828219601</v>
      </c>
      <c r="AA44" s="69">
        <v>1335.3392496563499</v>
      </c>
      <c r="AB44" s="69">
        <v>1207.8660564541301</v>
      </c>
      <c r="AC44" s="69">
        <v>1385.6646445731401</v>
      </c>
      <c r="AD44" s="69">
        <v>1606.0137506837</v>
      </c>
      <c r="AE44" s="69">
        <v>1491.58175432638</v>
      </c>
      <c r="AF44" s="69">
        <v>1415.11152136239</v>
      </c>
      <c r="AG44" s="69">
        <v>1719.7380407041001</v>
      </c>
      <c r="AH44" s="69">
        <v>1568.40102063431</v>
      </c>
      <c r="AI44" s="69">
        <v>1530.7068297549299</v>
      </c>
      <c r="AJ44" s="69">
        <v>1446.50874061283</v>
      </c>
      <c r="AK44" s="31">
        <f t="shared" si="3"/>
        <v>0.54118765343710495</v>
      </c>
      <c r="AL44" s="39">
        <f t="shared" si="4"/>
        <v>1.4051135101164736E-2</v>
      </c>
      <c r="AM44" s="39">
        <f t="shared" si="5"/>
        <v>-5.5006019118357341E-2</v>
      </c>
      <c r="AN44" s="46">
        <f t="shared" si="8"/>
        <v>4.7546083046955186E-2</v>
      </c>
      <c r="AO44" s="84"/>
    </row>
    <row r="45" spans="1:41" ht="14.5" hidden="1" outlineLevel="2" x14ac:dyDescent="0.35">
      <c r="A45" s="51" t="s">
        <v>55</v>
      </c>
      <c r="B45" s="13" t="s">
        <v>17</v>
      </c>
      <c r="C45" s="13" t="s">
        <v>7</v>
      </c>
      <c r="D45" s="18" t="s">
        <v>7</v>
      </c>
      <c r="E45" s="60">
        <v>281.12122397232099</v>
      </c>
      <c r="F45" s="69">
        <v>279.92662783107602</v>
      </c>
      <c r="G45" s="69">
        <v>402.36244250390502</v>
      </c>
      <c r="H45" s="69">
        <v>216.90720352622</v>
      </c>
      <c r="I45" s="69">
        <v>241.88421491512199</v>
      </c>
      <c r="J45" s="69">
        <v>243.87216113892501</v>
      </c>
      <c r="K45" s="69">
        <v>285.20148989949502</v>
      </c>
      <c r="L45" s="69">
        <v>289.77721982177502</v>
      </c>
      <c r="M45" s="69">
        <v>251.84257524264001</v>
      </c>
      <c r="N45" s="69">
        <v>190.07412888287899</v>
      </c>
      <c r="O45" s="69">
        <v>312.26317552999802</v>
      </c>
      <c r="P45" s="69">
        <v>283.118228388055</v>
      </c>
      <c r="Q45" s="69">
        <v>295.11406424051103</v>
      </c>
      <c r="R45" s="69">
        <v>284.49649992183799</v>
      </c>
      <c r="S45" s="69">
        <v>348.07361181721302</v>
      </c>
      <c r="T45" s="69">
        <v>362.93631722635502</v>
      </c>
      <c r="U45" s="69">
        <v>376.67853786345199</v>
      </c>
      <c r="V45" s="69">
        <v>450.668809338377</v>
      </c>
      <c r="W45" s="69">
        <v>400.94851905310702</v>
      </c>
      <c r="X45" s="69">
        <v>265.79031302939001</v>
      </c>
      <c r="Y45" s="69">
        <v>215.75176662293501</v>
      </c>
      <c r="Z45" s="69">
        <v>252.27847636498899</v>
      </c>
      <c r="AA45" s="69">
        <v>268.30564944498002</v>
      </c>
      <c r="AB45" s="69">
        <v>340.96197130914499</v>
      </c>
      <c r="AC45" s="69">
        <v>415.40697201334399</v>
      </c>
      <c r="AD45" s="69">
        <v>422.15784600440998</v>
      </c>
      <c r="AE45" s="69">
        <v>438.194712840725</v>
      </c>
      <c r="AF45" s="69">
        <v>379.48565495424299</v>
      </c>
      <c r="AG45" s="69">
        <v>294.36807054131202</v>
      </c>
      <c r="AH45" s="69">
        <v>329.02520114164997</v>
      </c>
      <c r="AI45" s="69">
        <v>257.34317840795399</v>
      </c>
      <c r="AJ45" s="69">
        <v>287.10429855263698</v>
      </c>
      <c r="AK45" s="31">
        <f t="shared" si="3"/>
        <v>2.1282898871075817E-2</v>
      </c>
      <c r="AL45" s="39">
        <f t="shared" si="4"/>
        <v>6.7957212683777968E-4</v>
      </c>
      <c r="AM45" s="39">
        <f t="shared" si="5"/>
        <v>0.11564759683469861</v>
      </c>
      <c r="AN45" s="46">
        <f t="shared" si="8"/>
        <v>9.4369874435312594E-3</v>
      </c>
      <c r="AO45" s="84"/>
    </row>
    <row r="46" spans="1:41" ht="14.5" hidden="1" outlineLevel="2" x14ac:dyDescent="0.35">
      <c r="A46" s="51" t="s">
        <v>55</v>
      </c>
      <c r="B46" s="13" t="s">
        <v>17</v>
      </c>
      <c r="C46" s="13" t="s">
        <v>8</v>
      </c>
      <c r="D46" s="18" t="s">
        <v>8</v>
      </c>
      <c r="E46" s="60">
        <v>2.8890766366680101</v>
      </c>
      <c r="F46" s="69">
        <v>2.8968818050245</v>
      </c>
      <c r="G46" s="69">
        <v>2.95786460003829</v>
      </c>
      <c r="H46" s="69">
        <v>3.0308028484238898</v>
      </c>
      <c r="I46" s="69">
        <v>3.1038412548936898</v>
      </c>
      <c r="J46" s="69">
        <v>3.15344915254374</v>
      </c>
      <c r="K46" s="69">
        <v>3.1806043444570702</v>
      </c>
      <c r="L46" s="69">
        <v>3.2377254841310701</v>
      </c>
      <c r="M46" s="69">
        <v>3.1839289137296798</v>
      </c>
      <c r="N46" s="69">
        <v>3.3891040797790102</v>
      </c>
      <c r="O46" s="69">
        <v>3.4329284641642102</v>
      </c>
      <c r="P46" s="69">
        <v>3.5597357128728202</v>
      </c>
      <c r="Q46" s="69">
        <v>3.8175182053609902</v>
      </c>
      <c r="R46" s="69">
        <v>3.8520761555062402</v>
      </c>
      <c r="S46" s="69">
        <v>3.9395038706454502</v>
      </c>
      <c r="T46" s="69">
        <v>3.8982975342728401</v>
      </c>
      <c r="U46" s="69">
        <v>3.8766706694925999</v>
      </c>
      <c r="V46" s="69">
        <v>3.8511715382223501</v>
      </c>
      <c r="W46" s="69">
        <v>3.6860412966753899</v>
      </c>
      <c r="X46" s="69">
        <v>3.5150206049539001</v>
      </c>
      <c r="Y46" s="69">
        <v>3.69794605603186</v>
      </c>
      <c r="Z46" s="69">
        <v>3.6811546267172899</v>
      </c>
      <c r="AA46" s="69">
        <v>3.6987097888463301</v>
      </c>
      <c r="AB46" s="69">
        <v>3.6288682017679301</v>
      </c>
      <c r="AC46" s="69">
        <v>3.6348556293609899</v>
      </c>
      <c r="AD46" s="69">
        <v>3.6991703052102598</v>
      </c>
      <c r="AE46" s="69">
        <v>3.7353365608135101</v>
      </c>
      <c r="AF46" s="69">
        <v>3.70944165304567</v>
      </c>
      <c r="AG46" s="69">
        <v>3.6663176876595598</v>
      </c>
      <c r="AH46" s="69">
        <v>3.6329298814689399</v>
      </c>
      <c r="AI46" s="69">
        <v>3.4363723302427598</v>
      </c>
      <c r="AJ46" s="69">
        <v>3.5202622892677802</v>
      </c>
      <c r="AK46" s="30">
        <f t="shared" si="3"/>
        <v>0.21847314279891195</v>
      </c>
      <c r="AL46" s="38">
        <f t="shared" si="4"/>
        <v>6.3945049656841668E-3</v>
      </c>
      <c r="AM46" s="38">
        <f t="shared" si="5"/>
        <v>2.4412360176085501E-2</v>
      </c>
      <c r="AN46" s="45">
        <f t="shared" si="8"/>
        <v>1.1570941706282414E-4</v>
      </c>
      <c r="AO46" s="84"/>
    </row>
    <row r="47" spans="1:41" ht="14.5" hidden="1" outlineLevel="1" x14ac:dyDescent="0.35">
      <c r="A47" s="51" t="s">
        <v>55</v>
      </c>
      <c r="B47" s="13"/>
      <c r="C47" s="13"/>
      <c r="D47" s="17" t="s">
        <v>18</v>
      </c>
      <c r="E47" s="59">
        <f>SUBTOTAL(9,E48:E50)</f>
        <v>62.959476477901497</v>
      </c>
      <c r="F47" s="67">
        <f t="shared" ref="F47:AD47" si="25">SUBTOTAL(9,F48:F50)</f>
        <v>54.941162856129893</v>
      </c>
      <c r="G47" s="67">
        <f t="shared" si="25"/>
        <v>73.00002672737368</v>
      </c>
      <c r="H47" s="67">
        <f t="shared" si="25"/>
        <v>53.853710379767264</v>
      </c>
      <c r="I47" s="67">
        <f t="shared" si="25"/>
        <v>55.26696849570596</v>
      </c>
      <c r="J47" s="67">
        <f t="shared" si="25"/>
        <v>57.124228041921398</v>
      </c>
      <c r="K47" s="67">
        <f t="shared" si="25"/>
        <v>64.551428552718136</v>
      </c>
      <c r="L47" s="67">
        <f t="shared" si="25"/>
        <v>57.760208547469119</v>
      </c>
      <c r="M47" s="67">
        <f t="shared" si="25"/>
        <v>55.412354930559545</v>
      </c>
      <c r="N47" s="67">
        <f t="shared" si="25"/>
        <v>53.729601474679292</v>
      </c>
      <c r="O47" s="67">
        <f t="shared" si="25"/>
        <v>60.680204138289589</v>
      </c>
      <c r="P47" s="67">
        <f t="shared" si="25"/>
        <v>63.1518198840172</v>
      </c>
      <c r="Q47" s="67">
        <f t="shared" si="25"/>
        <v>63.24687018852876</v>
      </c>
      <c r="R47" s="67">
        <f t="shared" si="25"/>
        <v>43.975121432910207</v>
      </c>
      <c r="S47" s="67">
        <f t="shared" si="25"/>
        <v>48.344081940795341</v>
      </c>
      <c r="T47" s="67">
        <f t="shared" si="25"/>
        <v>52.207337440487031</v>
      </c>
      <c r="U47" s="67">
        <f t="shared" si="25"/>
        <v>66.150709100790621</v>
      </c>
      <c r="V47" s="67">
        <f t="shared" si="25"/>
        <v>59.473693687608204</v>
      </c>
      <c r="W47" s="67">
        <f t="shared" si="25"/>
        <v>50.418595837655502</v>
      </c>
      <c r="X47" s="67">
        <f t="shared" si="25"/>
        <v>35.618866507376097</v>
      </c>
      <c r="Y47" s="67">
        <f t="shared" si="25"/>
        <v>82.296766947033603</v>
      </c>
      <c r="Z47" s="67">
        <f t="shared" si="25"/>
        <v>95.543897779997195</v>
      </c>
      <c r="AA47" s="67">
        <f t="shared" si="25"/>
        <v>95.816735271655418</v>
      </c>
      <c r="AB47" s="67">
        <f t="shared" si="25"/>
        <v>103.66101253659829</v>
      </c>
      <c r="AC47" s="67">
        <f t="shared" si="25"/>
        <v>52.723970669876103</v>
      </c>
      <c r="AD47" s="67">
        <f t="shared" si="25"/>
        <v>33.247674172459298</v>
      </c>
      <c r="AE47" s="67">
        <f t="shared" ref="AE47:AF47" si="26">SUBTOTAL(9,AE48:AE50)</f>
        <v>34.670717359528695</v>
      </c>
      <c r="AF47" s="67">
        <f t="shared" si="26"/>
        <v>28.588890747711098</v>
      </c>
      <c r="AG47" s="67">
        <f>SUBTOTAL(9,AG48:AG50)</f>
        <v>23.20623570958432</v>
      </c>
      <c r="AH47" s="67">
        <f>SUBTOTAL(9,AH48:AH50)</f>
        <v>23.616623960177002</v>
      </c>
      <c r="AI47" s="67">
        <f>SUBTOTAL(9,AI48:AI50)</f>
        <v>23.139504593343737</v>
      </c>
      <c r="AJ47" s="67">
        <f>SUBTOTAL(9,AJ48:AJ50)</f>
        <v>22.869599394328802</v>
      </c>
      <c r="AK47" s="30">
        <f t="shared" si="3"/>
        <v>-0.63675683671931527</v>
      </c>
      <c r="AL47" s="38">
        <f t="shared" si="4"/>
        <v>-3.2139377431295135E-2</v>
      </c>
      <c r="AM47" s="38">
        <f t="shared" si="5"/>
        <v>-1.1664260050432418E-2</v>
      </c>
      <c r="AN47" s="45">
        <f t="shared" si="8"/>
        <v>7.5171330910360121E-4</v>
      </c>
      <c r="AO47" s="84"/>
    </row>
    <row r="48" spans="1:41" ht="14.5" hidden="1" outlineLevel="2" x14ac:dyDescent="0.35">
      <c r="A48" s="51" t="s">
        <v>55</v>
      </c>
      <c r="B48" s="13" t="s">
        <v>18</v>
      </c>
      <c r="C48" s="13" t="s">
        <v>5</v>
      </c>
      <c r="D48" s="18" t="s">
        <v>5</v>
      </c>
      <c r="E48" s="60">
        <v>41.756048025855399</v>
      </c>
      <c r="F48" s="69">
        <v>37.360908038391798</v>
      </c>
      <c r="G48" s="69">
        <v>37.9849500095509</v>
      </c>
      <c r="H48" s="69">
        <v>39.799258384086997</v>
      </c>
      <c r="I48" s="69">
        <v>43.1602300939687</v>
      </c>
      <c r="J48" s="69">
        <v>45.6290343285105</v>
      </c>
      <c r="K48" s="69">
        <v>47.453579023585398</v>
      </c>
      <c r="L48" s="69">
        <v>45.306266997046201</v>
      </c>
      <c r="M48" s="69">
        <v>44.782816444735502</v>
      </c>
      <c r="N48" s="69">
        <v>45.176822454881702</v>
      </c>
      <c r="O48" s="69">
        <v>48.437796438375003</v>
      </c>
      <c r="P48" s="69">
        <v>51.376583968093897</v>
      </c>
      <c r="Q48" s="69">
        <v>52.074459886023398</v>
      </c>
      <c r="R48" s="69">
        <v>33.093947624859098</v>
      </c>
      <c r="S48" s="69">
        <v>29.401656809144502</v>
      </c>
      <c r="T48" s="69">
        <v>30.961876926915</v>
      </c>
      <c r="U48" s="69">
        <v>44.879716825916702</v>
      </c>
      <c r="V48" s="69">
        <v>36.348832392258899</v>
      </c>
      <c r="W48" s="69">
        <v>32.4070902106521</v>
      </c>
      <c r="X48" s="69">
        <v>23.472256206822099</v>
      </c>
      <c r="Y48" s="69">
        <v>73.9056762778159</v>
      </c>
      <c r="Z48" s="69">
        <v>82.311992473739096</v>
      </c>
      <c r="AA48" s="69">
        <v>85.860403209896504</v>
      </c>
      <c r="AB48" s="69">
        <v>88.333666730804197</v>
      </c>
      <c r="AC48" s="69">
        <v>39.772107635087401</v>
      </c>
      <c r="AD48" s="69">
        <v>14.294901184297601</v>
      </c>
      <c r="AE48" s="69">
        <v>14.4155453221887</v>
      </c>
      <c r="AF48" s="69">
        <v>14.0270186387939</v>
      </c>
      <c r="AG48" s="69">
        <v>13.9817626469244</v>
      </c>
      <c r="AH48" s="69">
        <v>13.475174842239801</v>
      </c>
      <c r="AI48" s="69">
        <v>14.6429781290281</v>
      </c>
      <c r="AJ48" s="69">
        <v>11.6936839140013</v>
      </c>
      <c r="AK48" s="31">
        <f t="shared" si="3"/>
        <v>-0.71995233105487966</v>
      </c>
      <c r="AL48" s="39">
        <f t="shared" si="4"/>
        <v>-4.0226459394648084E-2</v>
      </c>
      <c r="AM48" s="39">
        <f t="shared" si="5"/>
        <v>-0.20141355051129572</v>
      </c>
      <c r="AN48" s="46">
        <f t="shared" si="8"/>
        <v>3.843660607708452E-4</v>
      </c>
      <c r="AO48" s="84"/>
    </row>
    <row r="49" spans="1:41" ht="14.5" hidden="1" outlineLevel="2" x14ac:dyDescent="0.35">
      <c r="A49" s="51" t="s">
        <v>55</v>
      </c>
      <c r="B49" s="13" t="s">
        <v>18</v>
      </c>
      <c r="C49" s="13" t="s">
        <v>6</v>
      </c>
      <c r="D49" s="18" t="s">
        <v>6</v>
      </c>
      <c r="E49" s="60">
        <v>1.8240000000000001</v>
      </c>
      <c r="F49" s="69">
        <v>1.8248888888888899</v>
      </c>
      <c r="G49" s="69">
        <v>1.8257777777777799</v>
      </c>
      <c r="H49" s="69">
        <v>1.82666666666667</v>
      </c>
      <c r="I49" s="69">
        <v>1.82755555555556</v>
      </c>
      <c r="J49" s="69">
        <v>1.8284444444444401</v>
      </c>
      <c r="K49" s="69">
        <v>1.8293333333333299</v>
      </c>
      <c r="L49" s="69">
        <v>1.83022222222222</v>
      </c>
      <c r="M49" s="69">
        <v>1.83111111111111</v>
      </c>
      <c r="N49" s="69">
        <v>1.8320000000000001</v>
      </c>
      <c r="O49" s="69">
        <v>1.8328888888888899</v>
      </c>
      <c r="P49" s="69">
        <v>1.8337777777777799</v>
      </c>
      <c r="Q49" s="69">
        <v>1.83466666666667</v>
      </c>
      <c r="R49" s="69">
        <v>1.83555555555556</v>
      </c>
      <c r="S49" s="69">
        <v>1.8364444444444401</v>
      </c>
      <c r="T49" s="69">
        <v>1.8373333333333299</v>
      </c>
      <c r="U49" s="69">
        <v>1.83822222222222</v>
      </c>
      <c r="V49" s="69">
        <v>1.83911111111111</v>
      </c>
      <c r="W49" s="69">
        <v>1.84</v>
      </c>
      <c r="X49" s="69">
        <v>1.14280399</v>
      </c>
      <c r="Y49" s="69">
        <v>1.9029361981199999</v>
      </c>
      <c r="Z49" s="69">
        <v>2.4328983700000002</v>
      </c>
      <c r="AA49" s="69">
        <v>2.50470867675</v>
      </c>
      <c r="AB49" s="69">
        <v>4.8867792421900003</v>
      </c>
      <c r="AC49" s="69">
        <v>0.15043490400000001</v>
      </c>
      <c r="AD49" s="69">
        <v>0.17932991440000001</v>
      </c>
      <c r="AE49" s="69">
        <v>0.13087158239999999</v>
      </c>
      <c r="AF49" s="69">
        <v>1.7454591659400001</v>
      </c>
      <c r="AG49" s="69">
        <v>1.0576182E-2</v>
      </c>
      <c r="AH49" s="69">
        <v>0</v>
      </c>
      <c r="AI49" s="69">
        <v>0</v>
      </c>
      <c r="AJ49" s="69">
        <v>0</v>
      </c>
      <c r="AK49" s="31">
        <f t="shared" si="3"/>
        <v>-1</v>
      </c>
      <c r="AL49" s="39">
        <f t="shared" si="4"/>
        <v>-1</v>
      </c>
      <c r="AM49" s="39" t="str">
        <f t="shared" si="5"/>
        <v/>
      </c>
      <c r="AN49" s="46">
        <f t="shared" si="8"/>
        <v>0</v>
      </c>
      <c r="AO49" s="84"/>
    </row>
    <row r="50" spans="1:41" ht="14.5" hidden="1" outlineLevel="2" x14ac:dyDescent="0.35">
      <c r="A50" s="51" t="s">
        <v>55</v>
      </c>
      <c r="B50" s="13" t="s">
        <v>18</v>
      </c>
      <c r="C50" s="13" t="s">
        <v>7</v>
      </c>
      <c r="D50" s="18" t="s">
        <v>7</v>
      </c>
      <c r="E50" s="60">
        <v>19.379428452046099</v>
      </c>
      <c r="F50" s="69">
        <v>15.7553659288492</v>
      </c>
      <c r="G50" s="69">
        <v>33.189298940044999</v>
      </c>
      <c r="H50" s="69">
        <v>12.227785329013599</v>
      </c>
      <c r="I50" s="69">
        <v>10.279182846181699</v>
      </c>
      <c r="J50" s="69">
        <v>9.6667492689664591</v>
      </c>
      <c r="K50" s="69">
        <v>15.2685161957994</v>
      </c>
      <c r="L50" s="69">
        <v>10.6237193282007</v>
      </c>
      <c r="M50" s="69">
        <v>8.7984273747129293</v>
      </c>
      <c r="N50" s="69">
        <v>6.7207790197975896</v>
      </c>
      <c r="O50" s="69">
        <v>10.4095188110257</v>
      </c>
      <c r="P50" s="69">
        <v>9.9414581381455207</v>
      </c>
      <c r="Q50" s="69">
        <v>9.3377436358386898</v>
      </c>
      <c r="R50" s="69">
        <v>9.0456182524955508</v>
      </c>
      <c r="S50" s="69">
        <v>17.105980687206401</v>
      </c>
      <c r="T50" s="69">
        <v>19.408127180238701</v>
      </c>
      <c r="U50" s="69">
        <v>19.432770052651701</v>
      </c>
      <c r="V50" s="69">
        <v>21.2857501842382</v>
      </c>
      <c r="W50" s="69">
        <v>16.171505627003398</v>
      </c>
      <c r="X50" s="69">
        <v>11.003806310553999</v>
      </c>
      <c r="Y50" s="69">
        <v>6.4881544710977002</v>
      </c>
      <c r="Z50" s="69">
        <v>10.799006936258101</v>
      </c>
      <c r="AA50" s="69">
        <v>7.4516233850089098</v>
      </c>
      <c r="AB50" s="69">
        <v>10.440566563604101</v>
      </c>
      <c r="AC50" s="69">
        <v>12.8014281307887</v>
      </c>
      <c r="AD50" s="69">
        <v>18.773443073761701</v>
      </c>
      <c r="AE50" s="69">
        <v>20.124300454939998</v>
      </c>
      <c r="AF50" s="69">
        <v>12.8164129429772</v>
      </c>
      <c r="AG50" s="69">
        <v>9.2138968806599202</v>
      </c>
      <c r="AH50" s="69">
        <v>10.141449117937199</v>
      </c>
      <c r="AI50" s="69">
        <v>8.4965264643156395</v>
      </c>
      <c r="AJ50" s="69">
        <v>11.1759154803275</v>
      </c>
      <c r="AK50" s="31">
        <f t="shared" si="3"/>
        <v>-0.4233103670739301</v>
      </c>
      <c r="AL50" s="39">
        <f t="shared" si="4"/>
        <v>-1.7599768210648903E-2</v>
      </c>
      <c r="AM50" s="39">
        <f t="shared" si="5"/>
        <v>0.31535110580364378</v>
      </c>
      <c r="AN50" s="46">
        <f t="shared" si="8"/>
        <v>3.6734724833275596E-4</v>
      </c>
      <c r="AO50" s="84"/>
    </row>
    <row r="51" spans="1:41" ht="14.5" hidden="1" outlineLevel="1" x14ac:dyDescent="0.35">
      <c r="A51" s="51" t="s">
        <v>55</v>
      </c>
      <c r="B51" s="13"/>
      <c r="C51" s="13"/>
      <c r="D51" s="17" t="s">
        <v>19</v>
      </c>
      <c r="E51" s="59">
        <f>SUBTOTAL(9,E52:E54)</f>
        <v>101.1728579263274</v>
      </c>
      <c r="F51" s="67">
        <f t="shared" ref="F51:AD51" si="27">SUBTOTAL(9,F52:F54)</f>
        <v>106.66298435615711</v>
      </c>
      <c r="G51" s="67">
        <f t="shared" si="27"/>
        <v>122.09787133787711</v>
      </c>
      <c r="H51" s="67">
        <f t="shared" si="27"/>
        <v>102.59336795504689</v>
      </c>
      <c r="I51" s="67">
        <f t="shared" si="27"/>
        <v>108.90146261836959</v>
      </c>
      <c r="J51" s="67">
        <f t="shared" si="27"/>
        <v>103.366534076674</v>
      </c>
      <c r="K51" s="67">
        <f t="shared" si="27"/>
        <v>113.0397322292155</v>
      </c>
      <c r="L51" s="67">
        <f t="shared" si="27"/>
        <v>106.5594951589066</v>
      </c>
      <c r="M51" s="67">
        <f t="shared" si="27"/>
        <v>95.318071964061303</v>
      </c>
      <c r="N51" s="67">
        <f t="shared" si="27"/>
        <v>96.696396536952605</v>
      </c>
      <c r="O51" s="67">
        <f t="shared" si="27"/>
        <v>97.201002033172202</v>
      </c>
      <c r="P51" s="67">
        <f t="shared" si="27"/>
        <v>89.8906256731252</v>
      </c>
      <c r="Q51" s="67">
        <f t="shared" si="27"/>
        <v>91.343344361828073</v>
      </c>
      <c r="R51" s="67">
        <f t="shared" si="27"/>
        <v>88.983565130762869</v>
      </c>
      <c r="S51" s="67">
        <f t="shared" si="27"/>
        <v>96.284042447371519</v>
      </c>
      <c r="T51" s="67">
        <f t="shared" si="27"/>
        <v>88.170886726696907</v>
      </c>
      <c r="U51" s="67">
        <f t="shared" si="27"/>
        <v>71.642521532547846</v>
      </c>
      <c r="V51" s="67">
        <f t="shared" si="27"/>
        <v>68.293859682266529</v>
      </c>
      <c r="W51" s="67">
        <f t="shared" si="27"/>
        <v>68.863741390659172</v>
      </c>
      <c r="X51" s="67">
        <f t="shared" si="27"/>
        <v>36.413195425152651</v>
      </c>
      <c r="Y51" s="67">
        <f t="shared" si="27"/>
        <v>38.153499883304917</v>
      </c>
      <c r="Z51" s="67">
        <f t="shared" si="27"/>
        <v>32.830225275336254</v>
      </c>
      <c r="AA51" s="67">
        <f t="shared" si="27"/>
        <v>31.93604160316902</v>
      </c>
      <c r="AB51" s="67">
        <f t="shared" si="27"/>
        <v>35.494907894528865</v>
      </c>
      <c r="AC51" s="67">
        <f t="shared" si="27"/>
        <v>40.279142626677839</v>
      </c>
      <c r="AD51" s="67">
        <f t="shared" si="27"/>
        <v>41.947603644016063</v>
      </c>
      <c r="AE51" s="67">
        <f t="shared" ref="AE51:AF51" si="28">SUBTOTAL(9,AE52:AE54)</f>
        <v>36.54874725725373</v>
      </c>
      <c r="AF51" s="67">
        <f t="shared" si="28"/>
        <v>32.302237067740208</v>
      </c>
      <c r="AG51" s="67">
        <f>SUBTOTAL(9,AG52:AG54)</f>
        <v>45.42920991266741</v>
      </c>
      <c r="AH51" s="67">
        <f>SUBTOTAL(9,AH52:AH54)</f>
        <v>59.463801611998733</v>
      </c>
      <c r="AI51" s="67">
        <f>SUBTOTAL(9,AI52:AI54)</f>
        <v>37.60504420504229</v>
      </c>
      <c r="AJ51" s="67">
        <f>SUBTOTAL(9,AJ52:AJ54)</f>
        <v>38.900400020383749</v>
      </c>
      <c r="AK51" s="30">
        <f t="shared" si="3"/>
        <v>-0.61550557315766985</v>
      </c>
      <c r="AL51" s="38">
        <f t="shared" si="4"/>
        <v>-3.0362604340977706E-2</v>
      </c>
      <c r="AM51" s="38">
        <f t="shared" si="5"/>
        <v>3.4446331409119013E-2</v>
      </c>
      <c r="AN51" s="45">
        <f t="shared" si="8"/>
        <v>1.2786384195268359E-3</v>
      </c>
      <c r="AO51" s="84"/>
    </row>
    <row r="52" spans="1:41" ht="14.5" hidden="1" outlineLevel="2" x14ac:dyDescent="0.35">
      <c r="A52" s="51" t="s">
        <v>55</v>
      </c>
      <c r="B52" s="13" t="s">
        <v>19</v>
      </c>
      <c r="C52" s="13" t="s">
        <v>5</v>
      </c>
      <c r="D52" s="18" t="s">
        <v>5</v>
      </c>
      <c r="E52" s="60">
        <v>58.9369755148659</v>
      </c>
      <c r="F52" s="69">
        <v>62.915938770780102</v>
      </c>
      <c r="G52" s="69">
        <v>60.914736484539098</v>
      </c>
      <c r="H52" s="69">
        <v>63.702970374970199</v>
      </c>
      <c r="I52" s="69">
        <v>66.164106385521194</v>
      </c>
      <c r="J52" s="69">
        <v>63.090346174412097</v>
      </c>
      <c r="K52" s="69">
        <v>67.523831518379893</v>
      </c>
      <c r="L52" s="69">
        <v>64.860824801263604</v>
      </c>
      <c r="M52" s="69">
        <v>59.878834375585399</v>
      </c>
      <c r="N52" s="69">
        <v>63.555356086823402</v>
      </c>
      <c r="O52" s="69">
        <v>59.007205392660403</v>
      </c>
      <c r="P52" s="69">
        <v>54.359059769489903</v>
      </c>
      <c r="Q52" s="69">
        <v>54.784035038285097</v>
      </c>
      <c r="R52" s="69">
        <v>52.864221539075302</v>
      </c>
      <c r="S52" s="69">
        <v>53.465215139422</v>
      </c>
      <c r="T52" s="69">
        <v>46.993035807157497</v>
      </c>
      <c r="U52" s="69">
        <v>42.314439177271602</v>
      </c>
      <c r="V52" s="69">
        <v>40.405228049813303</v>
      </c>
      <c r="W52" s="69">
        <v>37.108850592824503</v>
      </c>
      <c r="X52" s="69">
        <v>21.566516502425898</v>
      </c>
      <c r="Y52" s="69">
        <v>20.300940644380599</v>
      </c>
      <c r="Z52" s="69">
        <v>19.281775387137401</v>
      </c>
      <c r="AA52" s="69">
        <v>20.365971155466699</v>
      </c>
      <c r="AB52" s="69">
        <v>23.024953218414701</v>
      </c>
      <c r="AC52" s="69">
        <v>29.915751352787499</v>
      </c>
      <c r="AD52" s="69">
        <v>27.0306627065074</v>
      </c>
      <c r="AE52" s="69">
        <v>26.874505532163798</v>
      </c>
      <c r="AF52" s="69">
        <v>25.827375499161999</v>
      </c>
      <c r="AG52" s="69">
        <v>27.486277564936401</v>
      </c>
      <c r="AH52" s="69">
        <v>37.027142704112102</v>
      </c>
      <c r="AI52" s="69">
        <v>22.066257124364899</v>
      </c>
      <c r="AJ52" s="69">
        <v>20.939367210682502</v>
      </c>
      <c r="AK52" s="31">
        <f t="shared" si="3"/>
        <v>-0.64471595246008362</v>
      </c>
      <c r="AL52" s="39">
        <f t="shared" si="4"/>
        <v>-3.2830834636953687E-2</v>
      </c>
      <c r="AM52" s="39">
        <f t="shared" si="5"/>
        <v>-5.1068466542888213E-2</v>
      </c>
      <c r="AN52" s="46">
        <f t="shared" si="8"/>
        <v>6.8826745694464976E-4</v>
      </c>
      <c r="AO52" s="84"/>
    </row>
    <row r="53" spans="1:41" ht="14.5" hidden="1" outlineLevel="2" x14ac:dyDescent="0.35">
      <c r="A53" s="51" t="s">
        <v>55</v>
      </c>
      <c r="B53" s="13" t="s">
        <v>19</v>
      </c>
      <c r="C53" s="13" t="s">
        <v>6</v>
      </c>
      <c r="D53" s="18" t="s">
        <v>6</v>
      </c>
      <c r="E53" s="60">
        <v>22.950083875307101</v>
      </c>
      <c r="F53" s="69">
        <v>22.961268126708401</v>
      </c>
      <c r="G53" s="69">
        <v>22.972452378109601</v>
      </c>
      <c r="H53" s="69">
        <v>23.332733065880799</v>
      </c>
      <c r="I53" s="69">
        <v>23.344087193893401</v>
      </c>
      <c r="J53" s="69">
        <v>23.7048775114988</v>
      </c>
      <c r="K53" s="69">
        <v>23.716401516122701</v>
      </c>
      <c r="L53" s="69">
        <v>23.727925520746702</v>
      </c>
      <c r="M53" s="69">
        <v>23.739449525370699</v>
      </c>
      <c r="N53" s="69">
        <v>23.750973529994599</v>
      </c>
      <c r="O53" s="69">
        <v>23.858585245766001</v>
      </c>
      <c r="P53" s="69">
        <v>25.153571892485999</v>
      </c>
      <c r="Q53" s="69">
        <v>26.739898104104899</v>
      </c>
      <c r="R53" s="69">
        <v>29.5445260999767</v>
      </c>
      <c r="S53" s="69">
        <v>38.1349793076498</v>
      </c>
      <c r="T53" s="69">
        <v>36.320974067144597</v>
      </c>
      <c r="U53" s="69">
        <v>24.2119537444675</v>
      </c>
      <c r="V53" s="69">
        <v>22.526983792028901</v>
      </c>
      <c r="W53" s="69">
        <v>23.3713832423187</v>
      </c>
      <c r="X53" s="69">
        <v>10.6171459384</v>
      </c>
      <c r="Y53" s="69">
        <v>14.036823290399999</v>
      </c>
      <c r="Z53" s="69">
        <v>9.1585942500000002</v>
      </c>
      <c r="AA53" s="69">
        <v>7.8199307424000004</v>
      </c>
      <c r="AB53" s="69">
        <v>8.6739121052300003</v>
      </c>
      <c r="AC53" s="69">
        <v>5.6598920352000004</v>
      </c>
      <c r="AD53" s="69">
        <v>9.4811673138000003</v>
      </c>
      <c r="AE53" s="69">
        <v>5.2270500672000004</v>
      </c>
      <c r="AF53" s="69">
        <v>1.5808209395999999</v>
      </c>
      <c r="AG53" s="69">
        <v>14.598965719200001</v>
      </c>
      <c r="AH53" s="69">
        <v>18.739628422954301</v>
      </c>
      <c r="AI53" s="69">
        <v>13.416614997391999</v>
      </c>
      <c r="AJ53" s="69">
        <v>16.8822067939109</v>
      </c>
      <c r="AK53" s="31">
        <f t="shared" si="3"/>
        <v>-0.26439454924715411</v>
      </c>
      <c r="AL53" s="39">
        <f t="shared" si="4"/>
        <v>-9.8563107099027825E-3</v>
      </c>
      <c r="AM53" s="39">
        <f t="shared" si="5"/>
        <v>0.25830597339139283</v>
      </c>
      <c r="AN53" s="46">
        <f t="shared" si="8"/>
        <v>5.5491044312604219E-4</v>
      </c>
      <c r="AO53" s="84"/>
    </row>
    <row r="54" spans="1:41" ht="14.5" hidden="1" outlineLevel="2" x14ac:dyDescent="0.35">
      <c r="A54" s="51" t="s">
        <v>55</v>
      </c>
      <c r="B54" s="13" t="s">
        <v>19</v>
      </c>
      <c r="C54" s="13" t="s">
        <v>7</v>
      </c>
      <c r="D54" s="18" t="s">
        <v>7</v>
      </c>
      <c r="E54" s="60">
        <v>19.285798536154399</v>
      </c>
      <c r="F54" s="69">
        <v>20.785777458668601</v>
      </c>
      <c r="G54" s="69">
        <v>38.210682475228403</v>
      </c>
      <c r="H54" s="69">
        <v>15.557664514195899</v>
      </c>
      <c r="I54" s="69">
        <v>19.393269038955001</v>
      </c>
      <c r="J54" s="69">
        <v>16.571310390763099</v>
      </c>
      <c r="K54" s="69">
        <v>21.799499194712901</v>
      </c>
      <c r="L54" s="69">
        <v>17.970744836896301</v>
      </c>
      <c r="M54" s="69">
        <v>11.699788063105199</v>
      </c>
      <c r="N54" s="69">
        <v>9.3900669201346005</v>
      </c>
      <c r="O54" s="69">
        <v>14.3352113947458</v>
      </c>
      <c r="P54" s="69">
        <v>10.377994011149299</v>
      </c>
      <c r="Q54" s="69">
        <v>9.8194112194380807</v>
      </c>
      <c r="R54" s="69">
        <v>6.5748174917108697</v>
      </c>
      <c r="S54" s="69">
        <v>4.6838480002997196</v>
      </c>
      <c r="T54" s="69">
        <v>4.8568768523948203</v>
      </c>
      <c r="U54" s="69">
        <v>5.1161286108087403</v>
      </c>
      <c r="V54" s="69">
        <v>5.36164784042432</v>
      </c>
      <c r="W54" s="69">
        <v>8.3835075555159708</v>
      </c>
      <c r="X54" s="69">
        <v>4.2295329843267497</v>
      </c>
      <c r="Y54" s="69">
        <v>3.8157359485243201</v>
      </c>
      <c r="Z54" s="69">
        <v>4.3898556381988501</v>
      </c>
      <c r="AA54" s="69">
        <v>3.75013970530232</v>
      </c>
      <c r="AB54" s="69">
        <v>3.7960425708841599</v>
      </c>
      <c r="AC54" s="69">
        <v>4.7034992386903403</v>
      </c>
      <c r="AD54" s="69">
        <v>5.43577362370866</v>
      </c>
      <c r="AE54" s="69">
        <v>4.4471916578899302</v>
      </c>
      <c r="AF54" s="69">
        <v>4.8940406289782103</v>
      </c>
      <c r="AG54" s="69">
        <v>3.3439666285310099</v>
      </c>
      <c r="AH54" s="69">
        <v>3.6970304849323301</v>
      </c>
      <c r="AI54" s="69">
        <v>2.1221720832853901</v>
      </c>
      <c r="AJ54" s="69">
        <v>1.07882601579035</v>
      </c>
      <c r="AK54" s="31">
        <f t="shared" si="3"/>
        <v>-0.94406111762663536</v>
      </c>
      <c r="AL54" s="39">
        <f t="shared" si="4"/>
        <v>-8.8821066057010678E-2</v>
      </c>
      <c r="AM54" s="39">
        <f t="shared" si="5"/>
        <v>-0.49164065238282129</v>
      </c>
      <c r="AN54" s="46">
        <f t="shared" si="8"/>
        <v>3.5460519456144104E-5</v>
      </c>
      <c r="AO54" s="84"/>
    </row>
    <row r="55" spans="1:41" ht="14.5" hidden="1" outlineLevel="1" x14ac:dyDescent="0.35">
      <c r="A55" s="51" t="s">
        <v>55</v>
      </c>
      <c r="B55" s="13"/>
      <c r="C55" s="13"/>
      <c r="D55" s="17" t="s">
        <v>20</v>
      </c>
      <c r="E55" s="59">
        <f>SUBTOTAL(9,E56:E58)</f>
        <v>153.9225900084229</v>
      </c>
      <c r="F55" s="67">
        <f t="shared" ref="F55:AD55" si="29">SUBTOTAL(9,F56:F58)</f>
        <v>181.494492094582</v>
      </c>
      <c r="G55" s="67">
        <f t="shared" si="29"/>
        <v>171.07515936778358</v>
      </c>
      <c r="H55" s="67">
        <f t="shared" si="29"/>
        <v>164.0961401734896</v>
      </c>
      <c r="I55" s="67">
        <f t="shared" si="29"/>
        <v>171.94943141988588</v>
      </c>
      <c r="J55" s="67">
        <f t="shared" si="29"/>
        <v>154.27782882763609</v>
      </c>
      <c r="K55" s="67">
        <f t="shared" si="29"/>
        <v>186.93483451546678</v>
      </c>
      <c r="L55" s="67">
        <f t="shared" si="29"/>
        <v>173.28540768661298</v>
      </c>
      <c r="M55" s="67">
        <f t="shared" si="29"/>
        <v>173.46867432437529</v>
      </c>
      <c r="N55" s="67">
        <f t="shared" si="29"/>
        <v>175.0691642548237</v>
      </c>
      <c r="O55" s="67">
        <f t="shared" si="29"/>
        <v>162.17436149387919</v>
      </c>
      <c r="P55" s="67">
        <f t="shared" si="29"/>
        <v>195.5234751537746</v>
      </c>
      <c r="Q55" s="67">
        <f t="shared" si="29"/>
        <v>175.35081991696279</v>
      </c>
      <c r="R55" s="67">
        <f t="shared" si="29"/>
        <v>197.1279616457272</v>
      </c>
      <c r="S55" s="67">
        <f t="shared" si="29"/>
        <v>217.0979610274315</v>
      </c>
      <c r="T55" s="67">
        <f t="shared" si="29"/>
        <v>197.46914129663969</v>
      </c>
      <c r="U55" s="67">
        <f t="shared" si="29"/>
        <v>192.45195481893688</v>
      </c>
      <c r="V55" s="67">
        <f t="shared" si="29"/>
        <v>189.64835816897408</v>
      </c>
      <c r="W55" s="67">
        <f t="shared" si="29"/>
        <v>185.5557869885898</v>
      </c>
      <c r="X55" s="67">
        <f t="shared" si="29"/>
        <v>161.49531361426247</v>
      </c>
      <c r="Y55" s="67">
        <f t="shared" si="29"/>
        <v>166.7786005190072</v>
      </c>
      <c r="Z55" s="67">
        <f t="shared" si="29"/>
        <v>165.10325722239421</v>
      </c>
      <c r="AA55" s="67">
        <f t="shared" si="29"/>
        <v>173.84090382290623</v>
      </c>
      <c r="AB55" s="67">
        <f t="shared" si="29"/>
        <v>253.6790015980838</v>
      </c>
      <c r="AC55" s="67">
        <f t="shared" si="29"/>
        <v>210.0609127041495</v>
      </c>
      <c r="AD55" s="67">
        <f t="shared" si="29"/>
        <v>159.7625443416878</v>
      </c>
      <c r="AE55" s="67">
        <f t="shared" ref="AE55:AF55" si="30">SUBTOTAL(9,AE56:AE58)</f>
        <v>155.409435387158</v>
      </c>
      <c r="AF55" s="67">
        <f t="shared" si="30"/>
        <v>174.18003954267792</v>
      </c>
      <c r="AG55" s="67">
        <f>SUBTOTAL(9,AG56:AG58)</f>
        <v>152.23440730235549</v>
      </c>
      <c r="AH55" s="67">
        <f>SUBTOTAL(9,AH56:AH58)</f>
        <v>176.89878564543571</v>
      </c>
      <c r="AI55" s="67">
        <f>SUBTOTAL(9,AI56:AI58)</f>
        <v>156.12902616492968</v>
      </c>
      <c r="AJ55" s="67">
        <f>SUBTOTAL(9,AJ56:AJ58)</f>
        <v>138.21231087173589</v>
      </c>
      <c r="AK55" s="30">
        <f t="shared" si="3"/>
        <v>-0.10206610436991292</v>
      </c>
      <c r="AL55" s="38">
        <f t="shared" si="4"/>
        <v>-3.4668419416091778E-3</v>
      </c>
      <c r="AM55" s="38">
        <f t="shared" si="5"/>
        <v>-0.11475582557126274</v>
      </c>
      <c r="AN55" s="45">
        <f t="shared" si="8"/>
        <v>4.542975667077594E-3</v>
      </c>
      <c r="AO55" s="84"/>
    </row>
    <row r="56" spans="1:41" ht="14.5" hidden="1" outlineLevel="2" x14ac:dyDescent="0.35">
      <c r="A56" s="51" t="s">
        <v>55</v>
      </c>
      <c r="B56" s="13" t="s">
        <v>20</v>
      </c>
      <c r="C56" s="13" t="s">
        <v>5</v>
      </c>
      <c r="D56" s="18" t="s">
        <v>5</v>
      </c>
      <c r="E56" s="60">
        <v>135.06869350516001</v>
      </c>
      <c r="F56" s="69">
        <v>165.266789334045</v>
      </c>
      <c r="G56" s="69">
        <v>148.69145209408899</v>
      </c>
      <c r="H56" s="69">
        <v>150.64101662063101</v>
      </c>
      <c r="I56" s="69">
        <v>158.61589406107299</v>
      </c>
      <c r="J56" s="69">
        <v>140.11901680086399</v>
      </c>
      <c r="K56" s="69">
        <v>171.37823551382499</v>
      </c>
      <c r="L56" s="69">
        <v>156.31942273836199</v>
      </c>
      <c r="M56" s="69">
        <v>157.39431097071099</v>
      </c>
      <c r="N56" s="69">
        <v>161.98752285113</v>
      </c>
      <c r="O56" s="69">
        <v>141.569230947184</v>
      </c>
      <c r="P56" s="69">
        <v>175.53979932578099</v>
      </c>
      <c r="Q56" s="69">
        <v>154.983102844781</v>
      </c>
      <c r="R56" s="69">
        <v>176.068856231376</v>
      </c>
      <c r="S56" s="69">
        <v>186.558202277866</v>
      </c>
      <c r="T56" s="69">
        <v>166.12229453452099</v>
      </c>
      <c r="U56" s="69">
        <v>160.95266962354199</v>
      </c>
      <c r="V56" s="69">
        <v>153.871508218445</v>
      </c>
      <c r="W56" s="69">
        <v>160.474243629455</v>
      </c>
      <c r="X56" s="69">
        <v>145.55625096721599</v>
      </c>
      <c r="Y56" s="69">
        <v>154.97759249122001</v>
      </c>
      <c r="Z56" s="69">
        <v>151.279940040893</v>
      </c>
      <c r="AA56" s="69">
        <v>157.60573244795401</v>
      </c>
      <c r="AB56" s="69">
        <v>232.905635250567</v>
      </c>
      <c r="AC56" s="69">
        <v>186.122286979987</v>
      </c>
      <c r="AD56" s="69">
        <v>127.722996742703</v>
      </c>
      <c r="AE56" s="69">
        <v>126.904841847459</v>
      </c>
      <c r="AF56" s="69">
        <v>134.95365619445201</v>
      </c>
      <c r="AG56" s="69">
        <v>135.58483208987801</v>
      </c>
      <c r="AH56" s="69">
        <v>158.193838645781</v>
      </c>
      <c r="AI56" s="69">
        <v>142.10244763315799</v>
      </c>
      <c r="AJ56" s="69">
        <v>119.613733346614</v>
      </c>
      <c r="AK56" s="31">
        <f t="shared" si="3"/>
        <v>-0.11442296328982848</v>
      </c>
      <c r="AL56" s="39">
        <f t="shared" si="4"/>
        <v>-3.9121927614300667E-3</v>
      </c>
      <c r="AM56" s="39">
        <f t="shared" si="5"/>
        <v>-0.15825705088908337</v>
      </c>
      <c r="AN56" s="46">
        <f t="shared" si="8"/>
        <v>3.9316489002652203E-3</v>
      </c>
      <c r="AO56" s="84"/>
    </row>
    <row r="57" spans="1:41" ht="14.5" hidden="1" outlineLevel="2" x14ac:dyDescent="0.35">
      <c r="A57" s="51" t="s">
        <v>55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0.61810789720000003</v>
      </c>
      <c r="Y57" s="69">
        <v>0</v>
      </c>
      <c r="Z57" s="69">
        <v>0</v>
      </c>
      <c r="AA57" s="69">
        <v>2.3303633856000001</v>
      </c>
      <c r="AB57" s="69">
        <v>2.2377904832</v>
      </c>
      <c r="AC57" s="69">
        <v>0</v>
      </c>
      <c r="AD57" s="69">
        <v>6.5149966704000004</v>
      </c>
      <c r="AE57" s="69">
        <v>1.0137664367999999</v>
      </c>
      <c r="AF57" s="69">
        <v>18.401276638359999</v>
      </c>
      <c r="AG57" s="69">
        <v>0.1299006258</v>
      </c>
      <c r="AH57" s="69">
        <v>0</v>
      </c>
      <c r="AI57" s="69">
        <v>0</v>
      </c>
      <c r="AJ57" s="69">
        <v>0</v>
      </c>
      <c r="AK57" s="31" t="str">
        <f t="shared" si="3"/>
        <v/>
      </c>
      <c r="AL57" s="39" t="str">
        <f t="shared" si="4"/>
        <v/>
      </c>
      <c r="AM57" s="39" t="str">
        <f t="shared" si="5"/>
        <v/>
      </c>
      <c r="AN57" s="46">
        <f t="shared" si="8"/>
        <v>0</v>
      </c>
      <c r="AO57" s="84"/>
    </row>
    <row r="58" spans="1:41" ht="14.5" hidden="1" outlineLevel="2" x14ac:dyDescent="0.35">
      <c r="A58" s="51" t="s">
        <v>55</v>
      </c>
      <c r="B58" s="13" t="s">
        <v>20</v>
      </c>
      <c r="C58" s="13" t="s">
        <v>7</v>
      </c>
      <c r="D58" s="18" t="s">
        <v>7</v>
      </c>
      <c r="E58" s="60">
        <v>18.853896503262899</v>
      </c>
      <c r="F58" s="69">
        <v>16.227702760536999</v>
      </c>
      <c r="G58" s="69">
        <v>22.383707273694601</v>
      </c>
      <c r="H58" s="69">
        <v>13.4551235528586</v>
      </c>
      <c r="I58" s="69">
        <v>13.333537358812899</v>
      </c>
      <c r="J58" s="69">
        <v>14.1588120267721</v>
      </c>
      <c r="K58" s="69">
        <v>15.5565990016418</v>
      </c>
      <c r="L58" s="69">
        <v>16.965984948250998</v>
      </c>
      <c r="M58" s="69">
        <v>16.0743633536643</v>
      </c>
      <c r="N58" s="69">
        <v>13.0816414036937</v>
      </c>
      <c r="O58" s="69">
        <v>20.6051305466952</v>
      </c>
      <c r="P58" s="69">
        <v>19.983675827993601</v>
      </c>
      <c r="Q58" s="69">
        <v>20.367717072181801</v>
      </c>
      <c r="R58" s="69">
        <v>21.059105414351201</v>
      </c>
      <c r="S58" s="69">
        <v>30.5397587495655</v>
      </c>
      <c r="T58" s="69">
        <v>31.346846762118702</v>
      </c>
      <c r="U58" s="69">
        <v>31.499285195394901</v>
      </c>
      <c r="V58" s="69">
        <v>35.776849950529098</v>
      </c>
      <c r="W58" s="69">
        <v>25.081543359134798</v>
      </c>
      <c r="X58" s="69">
        <v>15.3209547498465</v>
      </c>
      <c r="Y58" s="69">
        <v>11.8010080277872</v>
      </c>
      <c r="Z58" s="69">
        <v>13.823317181501199</v>
      </c>
      <c r="AA58" s="69">
        <v>13.9048079893522</v>
      </c>
      <c r="AB58" s="69">
        <v>18.535575864316801</v>
      </c>
      <c r="AC58" s="69">
        <v>23.938625724162499</v>
      </c>
      <c r="AD58" s="69">
        <v>25.524550928584802</v>
      </c>
      <c r="AE58" s="69">
        <v>27.490827102899001</v>
      </c>
      <c r="AF58" s="69">
        <v>20.825106709865899</v>
      </c>
      <c r="AG58" s="69">
        <v>16.5196745866775</v>
      </c>
      <c r="AH58" s="69">
        <v>18.704946999654702</v>
      </c>
      <c r="AI58" s="69">
        <v>14.026578531771699</v>
      </c>
      <c r="AJ58" s="69">
        <v>18.5985775251219</v>
      </c>
      <c r="AK58" s="31">
        <f t="shared" si="3"/>
        <v>-1.3541974100516163E-2</v>
      </c>
      <c r="AL58" s="39">
        <f t="shared" si="4"/>
        <v>-4.3972596734775937E-4</v>
      </c>
      <c r="AM58" s="39">
        <f t="shared" si="5"/>
        <v>0.32595254665948192</v>
      </c>
      <c r="AN58" s="46">
        <f t="shared" si="8"/>
        <v>6.1132676681237383E-4</v>
      </c>
      <c r="AO58" s="84"/>
    </row>
    <row r="59" spans="1:41" ht="14.5" hidden="1" outlineLevel="1" x14ac:dyDescent="0.35">
      <c r="A59" s="51" t="s">
        <v>55</v>
      </c>
      <c r="B59" s="13"/>
      <c r="C59" s="13"/>
      <c r="D59" s="17" t="s">
        <v>21</v>
      </c>
      <c r="E59" s="59">
        <f>SUBTOTAL(9,E60:E63)</f>
        <v>493.030402165167</v>
      </c>
      <c r="F59" s="67">
        <f t="shared" ref="F59:AJ59" si="31">SUBTOTAL(9,F60:F63)</f>
        <v>392.36147764813495</v>
      </c>
      <c r="G59" s="67">
        <f t="shared" si="31"/>
        <v>278.79386872437988</v>
      </c>
      <c r="H59" s="67">
        <f t="shared" si="31"/>
        <v>450.85205334307182</v>
      </c>
      <c r="I59" s="67">
        <f t="shared" si="31"/>
        <v>506.5935518059905</v>
      </c>
      <c r="J59" s="67">
        <f t="shared" si="31"/>
        <v>597.41836103734329</v>
      </c>
      <c r="K59" s="67">
        <f t="shared" si="31"/>
        <v>547.5245333386739</v>
      </c>
      <c r="L59" s="67">
        <f t="shared" si="31"/>
        <v>583.52336006122732</v>
      </c>
      <c r="M59" s="67">
        <f t="shared" si="31"/>
        <v>548.93458176545721</v>
      </c>
      <c r="N59" s="67">
        <f t="shared" si="31"/>
        <v>564.42857828137062</v>
      </c>
      <c r="O59" s="67">
        <f t="shared" si="31"/>
        <v>572.53255184526211</v>
      </c>
      <c r="P59" s="67">
        <f t="shared" si="31"/>
        <v>561.93960759581546</v>
      </c>
      <c r="Q59" s="67">
        <f t="shared" si="31"/>
        <v>573.5218138264197</v>
      </c>
      <c r="R59" s="67">
        <f t="shared" si="31"/>
        <v>585.59289166942585</v>
      </c>
      <c r="S59" s="67">
        <f t="shared" si="31"/>
        <v>597.63614982846502</v>
      </c>
      <c r="T59" s="67">
        <f t="shared" si="31"/>
        <v>640.84575643334938</v>
      </c>
      <c r="U59" s="67">
        <f t="shared" si="31"/>
        <v>601.6813402382121</v>
      </c>
      <c r="V59" s="67">
        <f t="shared" si="31"/>
        <v>727.78782686222439</v>
      </c>
      <c r="W59" s="67">
        <f t="shared" si="31"/>
        <v>649.51307107594448</v>
      </c>
      <c r="X59" s="67">
        <f t="shared" si="31"/>
        <v>465.9326198984935</v>
      </c>
      <c r="Y59" s="67">
        <f t="shared" si="31"/>
        <v>477.6969438103402</v>
      </c>
      <c r="Z59" s="67">
        <f t="shared" si="31"/>
        <v>447.14457378424891</v>
      </c>
      <c r="AA59" s="67">
        <f t="shared" si="31"/>
        <v>449.13740312046252</v>
      </c>
      <c r="AB59" s="67">
        <f t="shared" si="31"/>
        <v>711.81766887694471</v>
      </c>
      <c r="AC59" s="67">
        <f t="shared" si="31"/>
        <v>625.29343936741475</v>
      </c>
      <c r="AD59" s="67">
        <f t="shared" si="31"/>
        <v>585.23232938881824</v>
      </c>
      <c r="AE59" s="67">
        <f t="shared" si="31"/>
        <v>437.0393403494852</v>
      </c>
      <c r="AF59" s="67">
        <f t="shared" si="31"/>
        <v>441.07709893656897</v>
      </c>
      <c r="AG59" s="67">
        <f t="shared" si="31"/>
        <v>454.79155223499959</v>
      </c>
      <c r="AH59" s="67">
        <f t="shared" si="31"/>
        <v>568.91286601490356</v>
      </c>
      <c r="AI59" s="67">
        <f t="shared" si="31"/>
        <v>275.14325128953249</v>
      </c>
      <c r="AJ59" s="67">
        <f t="shared" si="31"/>
        <v>392.0025832329481</v>
      </c>
      <c r="AK59" s="30">
        <f t="shared" si="3"/>
        <v>-0.2049119455687729</v>
      </c>
      <c r="AL59" s="38">
        <f t="shared" si="4"/>
        <v>-7.3695625582917978E-3</v>
      </c>
      <c r="AM59" s="38">
        <f t="shared" si="5"/>
        <v>0.42472178181991782</v>
      </c>
      <c r="AN59" s="45">
        <f t="shared" si="8"/>
        <v>1.2884946252808975E-2</v>
      </c>
      <c r="AO59" s="84"/>
    </row>
    <row r="60" spans="1:41" ht="14.5" hidden="1" outlineLevel="2" x14ac:dyDescent="0.35">
      <c r="A60" s="51" t="s">
        <v>55</v>
      </c>
      <c r="B60" s="13" t="s">
        <v>21</v>
      </c>
      <c r="C60" s="13" t="s">
        <v>5</v>
      </c>
      <c r="D60" s="18" t="s">
        <v>5</v>
      </c>
      <c r="E60" s="60">
        <v>64.100782612995204</v>
      </c>
      <c r="F60" s="69">
        <v>57.100339650878901</v>
      </c>
      <c r="G60" s="69">
        <v>61.256313633135399</v>
      </c>
      <c r="H60" s="69">
        <v>66.668408399615601</v>
      </c>
      <c r="I60" s="69">
        <v>70.747388589303696</v>
      </c>
      <c r="J60" s="69">
        <v>77.695071440294299</v>
      </c>
      <c r="K60" s="69">
        <v>78.406278621306001</v>
      </c>
      <c r="L60" s="69">
        <v>78.915307410416702</v>
      </c>
      <c r="M60" s="69">
        <v>75.822783841909001</v>
      </c>
      <c r="N60" s="69">
        <v>77.747103967116999</v>
      </c>
      <c r="O60" s="69">
        <v>82.189600526127705</v>
      </c>
      <c r="P60" s="69">
        <v>80.251008844092198</v>
      </c>
      <c r="Q60" s="69">
        <v>85.925396949718007</v>
      </c>
      <c r="R60" s="69">
        <v>94.914234488935193</v>
      </c>
      <c r="S60" s="69">
        <v>103.677949196713</v>
      </c>
      <c r="T60" s="69">
        <v>92.2996065473653</v>
      </c>
      <c r="U60" s="69">
        <v>90.380999899349106</v>
      </c>
      <c r="V60" s="69">
        <v>93.709687402753403</v>
      </c>
      <c r="W60" s="69">
        <v>85.844858671057494</v>
      </c>
      <c r="X60" s="69">
        <v>83.764729989535098</v>
      </c>
      <c r="Y60" s="69">
        <v>44.095357591780299</v>
      </c>
      <c r="Z60" s="69">
        <v>39.668917721883197</v>
      </c>
      <c r="AA60" s="69">
        <v>37.088796609968099</v>
      </c>
      <c r="AB60" s="69">
        <v>37.407924966259998</v>
      </c>
      <c r="AC60" s="69">
        <v>89.397237888732107</v>
      </c>
      <c r="AD60" s="69">
        <v>89.908887361620003</v>
      </c>
      <c r="AE60" s="69">
        <v>82.177547214996594</v>
      </c>
      <c r="AF60" s="69">
        <v>117.049098206892</v>
      </c>
      <c r="AG60" s="69">
        <v>118.64165122203801</v>
      </c>
      <c r="AH60" s="69">
        <v>115.118694335638</v>
      </c>
      <c r="AI60" s="69">
        <v>46.883425283006197</v>
      </c>
      <c r="AJ60" s="69">
        <v>113.616400310533</v>
      </c>
      <c r="AK60" s="31">
        <f t="shared" si="3"/>
        <v>0.77246510384257694</v>
      </c>
      <c r="AL60" s="39">
        <f t="shared" si="4"/>
        <v>1.8635096046202948E-2</v>
      </c>
      <c r="AM60" s="39">
        <f t="shared" si="5"/>
        <v>1.4233809629885439</v>
      </c>
      <c r="AN60" s="46">
        <f t="shared" si="8"/>
        <v>3.7345192966978416E-3</v>
      </c>
      <c r="AO60" s="84"/>
    </row>
    <row r="61" spans="1:41" ht="14.5" hidden="1" outlineLevel="2" x14ac:dyDescent="0.35">
      <c r="A61" s="51" t="s">
        <v>55</v>
      </c>
      <c r="B61" s="13" t="s">
        <v>21</v>
      </c>
      <c r="C61" s="13" t="s">
        <v>6</v>
      </c>
      <c r="D61" s="18" t="s">
        <v>6</v>
      </c>
      <c r="E61" s="60">
        <v>382.91498552632299</v>
      </c>
      <c r="F61" s="69">
        <v>294.12235943293598</v>
      </c>
      <c r="G61" s="69">
        <v>158.65596603521601</v>
      </c>
      <c r="H61" s="69">
        <v>350.04287615240798</v>
      </c>
      <c r="I61" s="69">
        <v>393.51541307920002</v>
      </c>
      <c r="J61" s="69">
        <v>469.042769010624</v>
      </c>
      <c r="K61" s="69">
        <v>405.15021123872401</v>
      </c>
      <c r="L61" s="69">
        <v>433.441234381833</v>
      </c>
      <c r="M61" s="69">
        <v>397.85494023386701</v>
      </c>
      <c r="N61" s="69">
        <v>414.03672945271097</v>
      </c>
      <c r="O61" s="69">
        <v>394.63638273333299</v>
      </c>
      <c r="P61" s="69">
        <v>391.03396594999998</v>
      </c>
      <c r="Q61" s="69">
        <v>392.75700000000001</v>
      </c>
      <c r="R61" s="69">
        <v>390.80289500783499</v>
      </c>
      <c r="S61" s="69">
        <v>382.17745557213198</v>
      </c>
      <c r="T61" s="69">
        <v>431.15544205150502</v>
      </c>
      <c r="U61" s="69">
        <v>393.75490510991301</v>
      </c>
      <c r="V61" s="69">
        <v>495.57776112800701</v>
      </c>
      <c r="W61" s="69">
        <v>442.22457927175702</v>
      </c>
      <c r="X61" s="69">
        <v>303.89613294824301</v>
      </c>
      <c r="Y61" s="69">
        <v>372.41380284251198</v>
      </c>
      <c r="Z61" s="69">
        <v>345.04585174964001</v>
      </c>
      <c r="AA61" s="69">
        <v>357.83428204859501</v>
      </c>
      <c r="AB61" s="69">
        <v>604.42457732212495</v>
      </c>
      <c r="AC61" s="69">
        <v>444.83554991927201</v>
      </c>
      <c r="AD61" s="69">
        <v>405.10650442587701</v>
      </c>
      <c r="AE61" s="69">
        <v>262.50817539298401</v>
      </c>
      <c r="AF61" s="69">
        <v>244.41950246841799</v>
      </c>
      <c r="AG61" s="69">
        <v>270.76996088695802</v>
      </c>
      <c r="AH61" s="69">
        <v>373.02206071860701</v>
      </c>
      <c r="AI61" s="69">
        <v>168.97736423607199</v>
      </c>
      <c r="AJ61" s="69">
        <v>187.70095536064201</v>
      </c>
      <c r="AK61" s="31">
        <f t="shared" si="3"/>
        <v>-0.50981036925822076</v>
      </c>
      <c r="AL61" s="39">
        <f t="shared" si="4"/>
        <v>-2.2736348593736633E-2</v>
      </c>
      <c r="AM61" s="39">
        <f t="shared" si="5"/>
        <v>0.11080532122877695</v>
      </c>
      <c r="AN61" s="46">
        <f t="shared" si="8"/>
        <v>6.1696448566145338E-3</v>
      </c>
      <c r="AO61" s="84"/>
    </row>
    <row r="62" spans="1:41" ht="14.5" hidden="1" outlineLevel="2" x14ac:dyDescent="0.35">
      <c r="A62" s="51" t="s">
        <v>55</v>
      </c>
      <c r="B62" s="13" t="s">
        <v>21</v>
      </c>
      <c r="C62" s="13" t="s">
        <v>7</v>
      </c>
      <c r="D62" s="18" t="s">
        <v>7</v>
      </c>
      <c r="E62" s="60">
        <v>46.0146340258488</v>
      </c>
      <c r="F62" s="69">
        <v>41.138778564320098</v>
      </c>
      <c r="G62" s="69">
        <v>58.881589056028503</v>
      </c>
      <c r="H62" s="69">
        <v>34.140768791048203</v>
      </c>
      <c r="I62" s="69">
        <v>42.330750137486802</v>
      </c>
      <c r="J62" s="69">
        <v>50.680520586424997</v>
      </c>
      <c r="K62" s="69">
        <v>63.968043478643899</v>
      </c>
      <c r="L62" s="69">
        <v>71.166818268977593</v>
      </c>
      <c r="M62" s="69">
        <v>75.256857689681198</v>
      </c>
      <c r="N62" s="69">
        <v>72.644744861542705</v>
      </c>
      <c r="O62" s="69">
        <v>95.706568585801406</v>
      </c>
      <c r="P62" s="69">
        <v>90.654632801723295</v>
      </c>
      <c r="Q62" s="69">
        <v>94.839416876701705</v>
      </c>
      <c r="R62" s="69">
        <v>99.875762172655698</v>
      </c>
      <c r="S62" s="69">
        <v>111.78074505962</v>
      </c>
      <c r="T62" s="69">
        <v>117.390707834479</v>
      </c>
      <c r="U62" s="69">
        <v>117.54543522895</v>
      </c>
      <c r="V62" s="69">
        <v>138.50037833146399</v>
      </c>
      <c r="W62" s="69">
        <v>121.44363313313001</v>
      </c>
      <c r="X62" s="69">
        <v>78.271756960715393</v>
      </c>
      <c r="Y62" s="69">
        <v>61.187783376047904</v>
      </c>
      <c r="Z62" s="69">
        <v>62.4298043127257</v>
      </c>
      <c r="AA62" s="69">
        <v>54.214324461899402</v>
      </c>
      <c r="AB62" s="69">
        <v>69.985166588559807</v>
      </c>
      <c r="AC62" s="69">
        <v>91.060651559410601</v>
      </c>
      <c r="AD62" s="69">
        <v>90.216937601321206</v>
      </c>
      <c r="AE62" s="69">
        <v>92.353617741504607</v>
      </c>
      <c r="AF62" s="69">
        <v>79.608498261259001</v>
      </c>
      <c r="AG62" s="69">
        <v>65.379940126003603</v>
      </c>
      <c r="AH62" s="69">
        <v>80.772110960658495</v>
      </c>
      <c r="AI62" s="69">
        <v>59.282461770454297</v>
      </c>
      <c r="AJ62" s="69">
        <v>58.047359961773097</v>
      </c>
      <c r="AK62" s="31">
        <f t="shared" si="3"/>
        <v>0.26149780804873712</v>
      </c>
      <c r="AL62" s="39">
        <f t="shared" si="4"/>
        <v>7.521687207892036E-3</v>
      </c>
      <c r="AM62" s="39">
        <f t="shared" si="5"/>
        <v>-2.0834185554972406E-2</v>
      </c>
      <c r="AN62" s="46">
        <f t="shared" si="8"/>
        <v>1.9079902664326047E-3</v>
      </c>
      <c r="AO62" s="84"/>
    </row>
    <row r="63" spans="1:41" ht="14.5" hidden="1" outlineLevel="2" x14ac:dyDescent="0.35">
      <c r="A63" s="51" t="s">
        <v>55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32.6378676</v>
      </c>
      <c r="AK63" s="31" t="str">
        <f t="shared" ref="AK63" si="32">IFERROR(AJ63/E63-1,"")</f>
        <v/>
      </c>
      <c r="AL63" s="39" t="str">
        <f t="shared" ref="AL63" si="33">IFERROR(POWER(AJ63/E63,1/(AJ$11-E$11))-1,"")</f>
        <v/>
      </c>
      <c r="AM63" s="39" t="str">
        <f t="shared" ref="AM63" si="34">IFERROR(AJ63/AI63-1,"")</f>
        <v/>
      </c>
      <c r="AN63" s="46">
        <f t="shared" ref="AN63" si="35">AJ63/$AJ$13</f>
        <v>1.0727918330639943E-3</v>
      </c>
      <c r="AO63" s="84"/>
    </row>
    <row r="64" spans="1:41" ht="14.5" hidden="1" outlineLevel="1" x14ac:dyDescent="0.35">
      <c r="A64" s="51" t="s">
        <v>55</v>
      </c>
      <c r="B64" s="77"/>
      <c r="C64" s="77"/>
      <c r="D64" s="17" t="s">
        <v>22</v>
      </c>
      <c r="E64" s="59">
        <f>SUBTOTAL(9,E65:E68)-SUMIF($D65:$D68,"Biomass",E65:E68)</f>
        <v>797.57384306425161</v>
      </c>
      <c r="F64" s="67">
        <f t="shared" ref="F64:AE64" si="36">SUBTOTAL(9,F65:F68)-SUMIF($D65:$D68,"Biomass",F65:F68)</f>
        <v>981.70631837956137</v>
      </c>
      <c r="G64" s="67">
        <f t="shared" si="36"/>
        <v>942.99308340809876</v>
      </c>
      <c r="H64" s="67">
        <f t="shared" si="36"/>
        <v>1124.9426268967627</v>
      </c>
      <c r="I64" s="67">
        <f t="shared" si="36"/>
        <v>940.32058827327535</v>
      </c>
      <c r="J64" s="67">
        <f t="shared" si="36"/>
        <v>626.55899657232544</v>
      </c>
      <c r="K64" s="67">
        <f t="shared" si="36"/>
        <v>652.42692459307636</v>
      </c>
      <c r="L64" s="67">
        <f t="shared" si="36"/>
        <v>550.99440961039568</v>
      </c>
      <c r="M64" s="67">
        <f t="shared" si="36"/>
        <v>522.05152172839098</v>
      </c>
      <c r="N64" s="67">
        <f t="shared" si="36"/>
        <v>382.00372717606803</v>
      </c>
      <c r="O64" s="67">
        <f t="shared" si="36"/>
        <v>532.02859815038835</v>
      </c>
      <c r="P64" s="67">
        <f t="shared" si="36"/>
        <v>1001.580088228768</v>
      </c>
      <c r="Q64" s="67">
        <f t="shared" si="36"/>
        <v>970.93775359498864</v>
      </c>
      <c r="R64" s="67">
        <f t="shared" si="36"/>
        <v>1389.4012255663688</v>
      </c>
      <c r="S64" s="67">
        <f t="shared" si="36"/>
        <v>723.90880639223781</v>
      </c>
      <c r="T64" s="67">
        <f t="shared" si="36"/>
        <v>486.36297491526875</v>
      </c>
      <c r="U64" s="67">
        <f t="shared" si="36"/>
        <v>564.3050943617493</v>
      </c>
      <c r="V64" s="67">
        <f t="shared" si="36"/>
        <v>673.14490210390454</v>
      </c>
      <c r="W64" s="67">
        <f t="shared" si="36"/>
        <v>742.50395964374002</v>
      </c>
      <c r="X64" s="67">
        <f t="shared" si="36"/>
        <v>551.46664206456239</v>
      </c>
      <c r="Y64" s="67">
        <f t="shared" si="36"/>
        <v>397.22430842521402</v>
      </c>
      <c r="Z64" s="67">
        <f t="shared" si="36"/>
        <v>257.07613475190561</v>
      </c>
      <c r="AA64" s="67">
        <f t="shared" si="36"/>
        <v>195.86501585136639</v>
      </c>
      <c r="AB64" s="67">
        <f t="shared" si="36"/>
        <v>329.05647699550167</v>
      </c>
      <c r="AC64" s="67">
        <f t="shared" si="36"/>
        <v>350.88865827488746</v>
      </c>
      <c r="AD64" s="67">
        <f t="shared" si="36"/>
        <v>221.69683844929517</v>
      </c>
      <c r="AE64" s="67">
        <f t="shared" si="36"/>
        <v>297.33409918984574</v>
      </c>
      <c r="AF64" s="67">
        <f t="shared" ref="AF64" si="37">SUBTOTAL(9,AF65:AF68)-SUMIF($D65:$D68,"Biomass",AF65:AF68)</f>
        <v>331.69632070292596</v>
      </c>
      <c r="AG64" s="67">
        <f>SUBTOTAL(9,AG65:AG68)-SUMIF($D65:$D68,"Biomass",AG65:AG68)</f>
        <v>327.57605350893994</v>
      </c>
      <c r="AH64" s="67">
        <f>SUBTOTAL(9,AH65:AH68)-SUMIF($D65:$D68,"Biomass",AH65:AH68)</f>
        <v>238.15369223176265</v>
      </c>
      <c r="AI64" s="67">
        <f>SUBTOTAL(9,AI65:AI68)-SUMIF($D65:$D68,"Biomass",AI65:AI68)</f>
        <v>256.50563604702069</v>
      </c>
      <c r="AJ64" s="67">
        <f>SUBTOTAL(9,AJ65:AJ68)-SUMIF($D65:$D68,"Biomass",AJ65:AJ68)</f>
        <v>330.50858253519391</v>
      </c>
      <c r="AK64" s="30">
        <f t="shared" si="3"/>
        <v>-0.58560754542126014</v>
      </c>
      <c r="AL64" s="38">
        <f t="shared" si="4"/>
        <v>-2.8017498541916819E-2</v>
      </c>
      <c r="AM64" s="38">
        <f t="shared" si="5"/>
        <v>0.28850417335316392</v>
      </c>
      <c r="AN64" s="45">
        <f t="shared" si="8"/>
        <v>1.0863666476216515E-2</v>
      </c>
      <c r="AO64" s="84"/>
    </row>
    <row r="65" spans="1:41" ht="14.5" hidden="1" outlineLevel="2" x14ac:dyDescent="0.35">
      <c r="A65" s="51" t="s">
        <v>55</v>
      </c>
      <c r="B65" s="13" t="s">
        <v>22</v>
      </c>
      <c r="C65" s="13" t="s">
        <v>5</v>
      </c>
      <c r="D65" s="18" t="s">
        <v>5</v>
      </c>
      <c r="E65" s="60">
        <v>14.179708983001699</v>
      </c>
      <c r="F65" s="69">
        <v>13.965074901784099</v>
      </c>
      <c r="G65" s="69">
        <v>13.4286001205557</v>
      </c>
      <c r="H65" s="69">
        <v>14.246537838956099</v>
      </c>
      <c r="I65" s="69">
        <v>14.7472120009752</v>
      </c>
      <c r="J65" s="69">
        <v>15.231431506600099</v>
      </c>
      <c r="K65" s="69">
        <v>14.7512929233927</v>
      </c>
      <c r="L65" s="69">
        <v>14.387631406453499</v>
      </c>
      <c r="M65" s="69">
        <v>15.481177029140101</v>
      </c>
      <c r="N65" s="69">
        <v>14.8059727950553</v>
      </c>
      <c r="O65" s="69">
        <v>14.9323559177012</v>
      </c>
      <c r="P65" s="69">
        <v>14.274050715671899</v>
      </c>
      <c r="Q65" s="69">
        <v>15.600275755166701</v>
      </c>
      <c r="R65" s="69">
        <v>24.541690827013799</v>
      </c>
      <c r="S65" s="69">
        <v>21.8105948101548</v>
      </c>
      <c r="T65" s="69">
        <v>16.232806396524801</v>
      </c>
      <c r="U65" s="69">
        <v>17.110442370944298</v>
      </c>
      <c r="V65" s="69">
        <v>21.864441190754601</v>
      </c>
      <c r="W65" s="69">
        <v>24.135250348437999</v>
      </c>
      <c r="X65" s="69">
        <v>25.4676612882594</v>
      </c>
      <c r="Y65" s="69">
        <v>76.543488789093004</v>
      </c>
      <c r="Z65" s="69">
        <v>10.4635886269451</v>
      </c>
      <c r="AA65" s="69">
        <v>5.7485285286491896</v>
      </c>
      <c r="AB65" s="69">
        <v>4.2383811641976603</v>
      </c>
      <c r="AC65" s="69">
        <v>8.4649721100764097</v>
      </c>
      <c r="AD65" s="69">
        <v>8.5102174285471808</v>
      </c>
      <c r="AE65" s="69">
        <v>6.5162423592992402</v>
      </c>
      <c r="AF65" s="69">
        <v>6.5777040303799801</v>
      </c>
      <c r="AG65" s="69">
        <v>5.6998316229669204</v>
      </c>
      <c r="AH65" s="69">
        <v>6.1050572838395096</v>
      </c>
      <c r="AI65" s="69">
        <v>8.8961231582684803</v>
      </c>
      <c r="AJ65" s="69">
        <v>5.0356908921209298</v>
      </c>
      <c r="AK65" s="31">
        <f t="shared" si="3"/>
        <v>-0.64486641452531945</v>
      </c>
      <c r="AL65" s="39">
        <f t="shared" si="4"/>
        <v>-3.2844050059985364E-2</v>
      </c>
      <c r="AM65" s="39">
        <f t="shared" si="5"/>
        <v>-0.43394546112589294</v>
      </c>
      <c r="AN65" s="46">
        <f t="shared" si="8"/>
        <v>1.6552086457088494E-4</v>
      </c>
      <c r="AO65" s="84"/>
    </row>
    <row r="66" spans="1:41" ht="14.5" hidden="1" outlineLevel="2" x14ac:dyDescent="0.35">
      <c r="A66" s="51" t="s">
        <v>55</v>
      </c>
      <c r="B66" s="13" t="s">
        <v>22</v>
      </c>
      <c r="C66" s="13" t="s">
        <v>6</v>
      </c>
      <c r="D66" s="18" t="s">
        <v>6</v>
      </c>
      <c r="E66" s="60">
        <v>731.06726928172498</v>
      </c>
      <c r="F66" s="69">
        <v>905.15592035848499</v>
      </c>
      <c r="G66" s="69">
        <v>865.71543687617395</v>
      </c>
      <c r="H66" s="69">
        <v>1044.7503688510301</v>
      </c>
      <c r="I66" s="69">
        <v>852.98355109451597</v>
      </c>
      <c r="J66" s="69">
        <v>545.92074153313899</v>
      </c>
      <c r="K66" s="69">
        <v>573.09955972959699</v>
      </c>
      <c r="L66" s="69">
        <v>484.054630843697</v>
      </c>
      <c r="M66" s="69">
        <v>452.65555751372102</v>
      </c>
      <c r="N66" s="69">
        <v>308.06516101848302</v>
      </c>
      <c r="O66" s="69">
        <v>435.68834506254302</v>
      </c>
      <c r="P66" s="69">
        <v>869.65411551098805</v>
      </c>
      <c r="Q66" s="69">
        <v>821.46316595411099</v>
      </c>
      <c r="R66" s="69">
        <v>1217.4611753747299</v>
      </c>
      <c r="S66" s="69">
        <v>534.09638102697397</v>
      </c>
      <c r="T66" s="69">
        <v>294.909849286005</v>
      </c>
      <c r="U66" s="69">
        <v>363.43464532070402</v>
      </c>
      <c r="V66" s="69">
        <v>448.077368983339</v>
      </c>
      <c r="W66" s="69">
        <v>523.95872172993802</v>
      </c>
      <c r="X66" s="69">
        <v>333.76445135560198</v>
      </c>
      <c r="Y66" s="69">
        <v>160.41350369434701</v>
      </c>
      <c r="Z66" s="69">
        <v>93.638161848082504</v>
      </c>
      <c r="AA66" s="69">
        <v>15.689309256502201</v>
      </c>
      <c r="AB66" s="69">
        <v>140.42250505998001</v>
      </c>
      <c r="AC66" s="69">
        <v>149.11833062197201</v>
      </c>
      <c r="AD66" s="69">
        <v>15.55906907412</v>
      </c>
      <c r="AE66" s="69">
        <v>89.104105407685495</v>
      </c>
      <c r="AF66" s="69">
        <v>118.15290525772799</v>
      </c>
      <c r="AG66" s="69">
        <v>105.377713216272</v>
      </c>
      <c r="AH66" s="69">
        <v>8.1574132006041307</v>
      </c>
      <c r="AI66" s="69">
        <v>35.322837324958201</v>
      </c>
      <c r="AJ66" s="69">
        <v>104.43967649015001</v>
      </c>
      <c r="AK66" s="31">
        <f t="shared" si="3"/>
        <v>-0.85714081196281411</v>
      </c>
      <c r="AL66" s="39">
        <f t="shared" si="4"/>
        <v>-6.0841327094308673E-2</v>
      </c>
      <c r="AM66" s="39">
        <f t="shared" si="5"/>
        <v>1.956718214036437</v>
      </c>
      <c r="AN66" s="46">
        <f t="shared" si="8"/>
        <v>3.4328845670811713E-3</v>
      </c>
      <c r="AO66" s="84"/>
    </row>
    <row r="67" spans="1:41" ht="14.5" hidden="1" outlineLevel="2" x14ac:dyDescent="0.35">
      <c r="A67" s="51" t="s">
        <v>55</v>
      </c>
      <c r="B67" s="13" t="s">
        <v>22</v>
      </c>
      <c r="C67" s="13" t="s">
        <v>7</v>
      </c>
      <c r="D67" s="18" t="s">
        <v>7</v>
      </c>
      <c r="E67" s="60">
        <v>52.326864799524998</v>
      </c>
      <c r="F67" s="69">
        <v>62.585323119292298</v>
      </c>
      <c r="G67" s="69">
        <v>63.849046411369002</v>
      </c>
      <c r="H67" s="69">
        <v>65.9457202067765</v>
      </c>
      <c r="I67" s="69">
        <v>72.589825177784206</v>
      </c>
      <c r="J67" s="69">
        <v>65.406823532586401</v>
      </c>
      <c r="K67" s="69">
        <v>64.576071940086706</v>
      </c>
      <c r="L67" s="69">
        <v>52.552147360245201</v>
      </c>
      <c r="M67" s="69">
        <v>53.914787185529903</v>
      </c>
      <c r="N67" s="69">
        <v>59.132593362529697</v>
      </c>
      <c r="O67" s="69">
        <v>81.407897170144096</v>
      </c>
      <c r="P67" s="69">
        <v>117.65192200210799</v>
      </c>
      <c r="Q67" s="69">
        <v>133.87431188571099</v>
      </c>
      <c r="R67" s="69">
        <v>147.39835936462501</v>
      </c>
      <c r="S67" s="69">
        <v>168.001830555109</v>
      </c>
      <c r="T67" s="69">
        <v>175.220319232739</v>
      </c>
      <c r="U67" s="69">
        <v>183.76000667010101</v>
      </c>
      <c r="V67" s="69">
        <v>203.20309192981099</v>
      </c>
      <c r="W67" s="69">
        <v>194.40998756536399</v>
      </c>
      <c r="X67" s="69">
        <v>192.23452942070099</v>
      </c>
      <c r="Y67" s="69">
        <v>160.267315941774</v>
      </c>
      <c r="Z67" s="69">
        <v>152.974384276878</v>
      </c>
      <c r="AA67" s="69">
        <v>174.42717806621499</v>
      </c>
      <c r="AB67" s="69">
        <v>184.39559077132401</v>
      </c>
      <c r="AC67" s="69">
        <v>193.30535554283901</v>
      </c>
      <c r="AD67" s="69">
        <v>197.62755194662799</v>
      </c>
      <c r="AE67" s="69">
        <v>201.71375142286101</v>
      </c>
      <c r="AF67" s="69">
        <v>206.965711414818</v>
      </c>
      <c r="AG67" s="69">
        <v>216.49850866970101</v>
      </c>
      <c r="AH67" s="69">
        <v>223.89122174731901</v>
      </c>
      <c r="AI67" s="69">
        <v>212.28667556379401</v>
      </c>
      <c r="AJ67" s="69">
        <v>221.03321515292299</v>
      </c>
      <c r="AK67" s="31">
        <f t="shared" si="3"/>
        <v>3.2240867286764994</v>
      </c>
      <c r="AL67" s="39">
        <f t="shared" si="4"/>
        <v>4.7574527927717991E-2</v>
      </c>
      <c r="AM67" s="39">
        <f t="shared" si="5"/>
        <v>4.1201547699118768E-2</v>
      </c>
      <c r="AN67" s="46">
        <f t="shared" si="8"/>
        <v>7.2652610445644592E-3</v>
      </c>
      <c r="AO67" s="84"/>
    </row>
    <row r="68" spans="1:41" ht="14.5" hidden="1" outlineLevel="2" x14ac:dyDescent="0.35">
      <c r="A68" s="51" t="s">
        <v>55</v>
      </c>
      <c r="B68" s="13" t="s">
        <v>22</v>
      </c>
      <c r="C68" s="13" t="s">
        <v>8</v>
      </c>
      <c r="D68" s="18" t="s">
        <v>8</v>
      </c>
      <c r="E68" s="60">
        <v>4.1002503244965599E-2</v>
      </c>
      <c r="F68" s="69">
        <v>4.1768653340878002E-2</v>
      </c>
      <c r="G68" s="69">
        <v>4.7754683637071901E-2</v>
      </c>
      <c r="H68" s="69">
        <v>5.4914253225326899E-2</v>
      </c>
      <c r="I68" s="69">
        <v>6.2083654264014798E-2</v>
      </c>
      <c r="J68" s="69">
        <v>6.6953132256890702E-2</v>
      </c>
      <c r="K68" s="69">
        <v>6.9618667699393705E-2</v>
      </c>
      <c r="L68" s="69">
        <v>7.5225640494988893E-2</v>
      </c>
      <c r="M68" s="69">
        <v>6.9945005191519999E-2</v>
      </c>
      <c r="N68" s="69">
        <v>9.0084862010483699E-2</v>
      </c>
      <c r="O68" s="69">
        <v>9.4386634216604107E-2</v>
      </c>
      <c r="P68" s="69">
        <v>0.10683394878090199</v>
      </c>
      <c r="Q68" s="69">
        <v>0.13213770551283999</v>
      </c>
      <c r="R68" s="69">
        <v>0.13552989074306901</v>
      </c>
      <c r="S68" s="69">
        <v>0.14411173667899199</v>
      </c>
      <c r="T68" s="69">
        <v>0.14006695031152899</v>
      </c>
      <c r="U68" s="69">
        <v>0.13794407175607801</v>
      </c>
      <c r="V68" s="69">
        <v>0.13544109411663299</v>
      </c>
      <c r="W68" s="69">
        <v>0.11923202025417</v>
      </c>
      <c r="X68" s="69">
        <v>0.10244474374955299</v>
      </c>
      <c r="Y68" s="69">
        <v>0.12040058345565401</v>
      </c>
      <c r="Z68" s="69">
        <v>0.118752348005464</v>
      </c>
      <c r="AA68" s="69">
        <v>0.120475550956973</v>
      </c>
      <c r="AB68" s="69">
        <v>0.11361994756767201</v>
      </c>
      <c r="AC68" s="69">
        <v>0.11420766944824901</v>
      </c>
      <c r="AD68" s="69">
        <v>0.12052075493468099</v>
      </c>
      <c r="AE68" s="69">
        <v>0.124070810350999</v>
      </c>
      <c r="AF68" s="69">
        <v>0.121528983555747</v>
      </c>
      <c r="AG68" s="69">
        <v>0.11729596400925101</v>
      </c>
      <c r="AH68" s="69">
        <v>0.114018639325539</v>
      </c>
      <c r="AI68" s="69">
        <v>9.4724681803264696E-2</v>
      </c>
      <c r="AJ68" s="69">
        <v>0.102959263969541</v>
      </c>
      <c r="AK68" s="30">
        <f t="shared" si="3"/>
        <v>1.5110482487964347</v>
      </c>
      <c r="AL68" s="38">
        <f t="shared" si="4"/>
        <v>3.0145453760933361E-2</v>
      </c>
      <c r="AM68" s="38">
        <f t="shared" si="5"/>
        <v>8.6931747982841978E-2</v>
      </c>
      <c r="AN68" s="45">
        <f t="shared" si="8"/>
        <v>3.3842240822376385E-6</v>
      </c>
      <c r="AO68" s="84"/>
    </row>
    <row r="69" spans="1:41" ht="14.5" collapsed="1" x14ac:dyDescent="0.35">
      <c r="A69" s="51" t="s">
        <v>55</v>
      </c>
      <c r="B69" s="13"/>
      <c r="C69" s="13"/>
      <c r="D69" s="16" t="s">
        <v>23</v>
      </c>
      <c r="E69" s="66">
        <f t="shared" ref="E69:AI69" si="38">SUBTOTAL(9,E70:E85)</f>
        <v>7936.4519923625367</v>
      </c>
      <c r="F69" s="66">
        <f t="shared" si="38"/>
        <v>7915.2400768344287</v>
      </c>
      <c r="G69" s="66">
        <f t="shared" si="38"/>
        <v>8271.9670866086362</v>
      </c>
      <c r="H69" s="66">
        <f t="shared" si="38"/>
        <v>8720.4036366341934</v>
      </c>
      <c r="I69" s="66">
        <f t="shared" si="38"/>
        <v>9373.660757145748</v>
      </c>
      <c r="J69" s="66">
        <f t="shared" si="38"/>
        <v>10029.855538148866</v>
      </c>
      <c r="K69" s="66">
        <f t="shared" si="38"/>
        <v>10161.48201972811</v>
      </c>
      <c r="L69" s="66">
        <f t="shared" si="38"/>
        <v>10383.510082089426</v>
      </c>
      <c r="M69" s="66">
        <f t="shared" si="38"/>
        <v>10587.775390176595</v>
      </c>
      <c r="N69" s="66">
        <f t="shared" si="38"/>
        <v>10868.588364366547</v>
      </c>
      <c r="O69" s="66">
        <f t="shared" si="38"/>
        <v>11410.883603204902</v>
      </c>
      <c r="P69" s="66">
        <f t="shared" si="38"/>
        <v>11473.859569671018</v>
      </c>
      <c r="Q69" s="66">
        <f t="shared" si="38"/>
        <v>11925.659154496012</v>
      </c>
      <c r="R69" s="66">
        <f t="shared" si="38"/>
        <v>12453.654510825258</v>
      </c>
      <c r="S69" s="66">
        <f t="shared" si="38"/>
        <v>12742.478818994341</v>
      </c>
      <c r="T69" s="66">
        <f t="shared" si="38"/>
        <v>12817.902091308628</v>
      </c>
      <c r="U69" s="66">
        <f t="shared" si="38"/>
        <v>12944.514454651096</v>
      </c>
      <c r="V69" s="66">
        <f t="shared" si="38"/>
        <v>13053.111767044358</v>
      </c>
      <c r="W69" s="66">
        <f t="shared" si="38"/>
        <v>13073.687213138894</v>
      </c>
      <c r="X69" s="66">
        <f t="shared" si="38"/>
        <v>12886.985366722094</v>
      </c>
      <c r="Y69" s="66">
        <f t="shared" si="38"/>
        <v>13145.273992672079</v>
      </c>
      <c r="Z69" s="66">
        <f t="shared" si="38"/>
        <v>13136.875770250414</v>
      </c>
      <c r="AA69" s="66">
        <f t="shared" si="38"/>
        <v>12820.520539584122</v>
      </c>
      <c r="AB69" s="66">
        <f t="shared" si="38"/>
        <v>12899.35313111022</v>
      </c>
      <c r="AC69" s="66">
        <f t="shared" si="38"/>
        <v>13163.563129825106</v>
      </c>
      <c r="AD69" s="66">
        <f t="shared" si="38"/>
        <v>13643.210978738647</v>
      </c>
      <c r="AE69" s="66">
        <f t="shared" si="38"/>
        <v>13739.654723931493</v>
      </c>
      <c r="AF69" s="66">
        <f t="shared" si="38"/>
        <v>14658.367767038018</v>
      </c>
      <c r="AG69" s="66">
        <f t="shared" si="38"/>
        <v>14985.850491166118</v>
      </c>
      <c r="AH69" s="66">
        <f t="shared" si="38"/>
        <v>14517.404855329467</v>
      </c>
      <c r="AI69" s="66">
        <f t="shared" si="38"/>
        <v>13078.350575473945</v>
      </c>
      <c r="AJ69" s="66">
        <f>SUBTOTAL(9,AJ70:AJ85)</f>
        <v>13733.203463592334</v>
      </c>
      <c r="AK69" s="29">
        <f t="shared" si="3"/>
        <v>0.7303958339076666</v>
      </c>
      <c r="AL69" s="37">
        <f t="shared" si="4"/>
        <v>1.7846087609024952E-2</v>
      </c>
      <c r="AM69" s="37">
        <f t="shared" si="5"/>
        <v>5.0071519672094222E-2</v>
      </c>
      <c r="AN69" s="44">
        <f t="shared" si="8"/>
        <v>0.45140413883987984</v>
      </c>
      <c r="AO69" s="84"/>
    </row>
    <row r="70" spans="1:41" ht="14.5" hidden="1" outlineLevel="1" x14ac:dyDescent="0.35">
      <c r="A70" s="51" t="s">
        <v>55</v>
      </c>
      <c r="B70" s="13"/>
      <c r="C70" s="13"/>
      <c r="D70" s="17" t="s">
        <v>24</v>
      </c>
      <c r="E70" s="67">
        <f t="shared" ref="E70:AH70" si="39">SUBTOTAL(9,E71:E76)</f>
        <v>6659.3324859701042</v>
      </c>
      <c r="F70" s="67">
        <f t="shared" si="39"/>
        <v>6731.7470963391661</v>
      </c>
      <c r="G70" s="67">
        <f t="shared" si="39"/>
        <v>7025.8185568022291</v>
      </c>
      <c r="H70" s="67">
        <f t="shared" si="39"/>
        <v>7352.549926019944</v>
      </c>
      <c r="I70" s="67">
        <f>SUBTOTAL(9,I71:I76)</f>
        <v>7776.7204525879242</v>
      </c>
      <c r="J70" s="67">
        <f t="shared" si="39"/>
        <v>8420.1382399345894</v>
      </c>
      <c r="K70" s="67">
        <f t="shared" si="39"/>
        <v>8619.4167753545171</v>
      </c>
      <c r="L70" s="67">
        <f t="shared" si="39"/>
        <v>8950.9204195772309</v>
      </c>
      <c r="M70" s="67">
        <f t="shared" si="39"/>
        <v>9165.7912511573995</v>
      </c>
      <c r="N70" s="67">
        <f t="shared" si="39"/>
        <v>9368.0579247037094</v>
      </c>
      <c r="O70" s="67">
        <f t="shared" si="39"/>
        <v>9579.5145825643031</v>
      </c>
      <c r="P70" s="67">
        <f t="shared" si="39"/>
        <v>9705.7025467567892</v>
      </c>
      <c r="Q70" s="67">
        <f t="shared" si="39"/>
        <v>10225.562862359755</v>
      </c>
      <c r="R70" s="67">
        <f t="shared" si="39"/>
        <v>10604.905280561499</v>
      </c>
      <c r="S70" s="67">
        <f t="shared" si="39"/>
        <v>10894.096764433429</v>
      </c>
      <c r="T70" s="67">
        <f t="shared" si="39"/>
        <v>11017.698256089387</v>
      </c>
      <c r="U70" s="67">
        <f t="shared" si="39"/>
        <v>11209.777916609226</v>
      </c>
      <c r="V70" s="67">
        <f t="shared" si="39"/>
        <v>11502.636079491193</v>
      </c>
      <c r="W70" s="67">
        <f t="shared" si="39"/>
        <v>11503.157013230735</v>
      </c>
      <c r="X70" s="67">
        <f t="shared" si="39"/>
        <v>11360.16558025771</v>
      </c>
      <c r="Y70" s="67">
        <f t="shared" si="39"/>
        <v>11723.647493118313</v>
      </c>
      <c r="Z70" s="67">
        <f t="shared" si="39"/>
        <v>11667.438522236302</v>
      </c>
      <c r="AA70" s="67">
        <f t="shared" si="39"/>
        <v>11514.780329761063</v>
      </c>
      <c r="AB70" s="67">
        <f t="shared" si="39"/>
        <v>11461.153772313497</v>
      </c>
      <c r="AC70" s="67">
        <f t="shared" si="39"/>
        <v>11797.987950136212</v>
      </c>
      <c r="AD70" s="67">
        <f t="shared" si="39"/>
        <v>12194.957369482607</v>
      </c>
      <c r="AE70" s="67">
        <f t="shared" si="39"/>
        <v>12393.830205056311</v>
      </c>
      <c r="AF70" s="67">
        <f t="shared" si="39"/>
        <v>13255.64742375047</v>
      </c>
      <c r="AG70" s="67">
        <f t="shared" si="39"/>
        <v>13498.635513946916</v>
      </c>
      <c r="AH70" s="67">
        <f t="shared" si="39"/>
        <v>13005.450550305013</v>
      </c>
      <c r="AI70" s="67">
        <f>SUBTOTAL(9,AI71:AI76)</f>
        <v>11947.179334217206</v>
      </c>
      <c r="AJ70" s="67">
        <f>SUBTOTAL(9,AJ71:AJ76)</f>
        <v>12554.968612660188</v>
      </c>
      <c r="AK70" s="30">
        <f t="shared" si="3"/>
        <v>0.88531938285271417</v>
      </c>
      <c r="AL70" s="38">
        <f t="shared" si="4"/>
        <v>2.0665381774340741E-2</v>
      </c>
      <c r="AM70" s="38">
        <f t="shared" si="5"/>
        <v>5.0873035504058306E-2</v>
      </c>
      <c r="AN70" s="45">
        <f t="shared" si="8"/>
        <v>0.41267609627893209</v>
      </c>
      <c r="AO70" s="84"/>
    </row>
    <row r="71" spans="1:41" ht="14.5" hidden="1" outlineLevel="2" x14ac:dyDescent="0.35">
      <c r="A71" s="51" t="s">
        <v>55</v>
      </c>
      <c r="B71" s="13"/>
      <c r="C71" s="13"/>
      <c r="D71" s="19" t="s">
        <v>25</v>
      </c>
      <c r="E71" s="61">
        <f>SUBTOTAL(9,E72:E73)</f>
        <v>5241.9425059016812</v>
      </c>
      <c r="F71" s="70">
        <f t="shared" ref="F71:AD71" si="40">SUBTOTAL(9,F72:F73)</f>
        <v>5241.3497787393499</v>
      </c>
      <c r="G71" s="70">
        <f t="shared" si="40"/>
        <v>5321.3613307647802</v>
      </c>
      <c r="H71" s="70">
        <f t="shared" si="40"/>
        <v>5381.8260709104397</v>
      </c>
      <c r="I71" s="70">
        <f t="shared" si="40"/>
        <v>5552.4924117106893</v>
      </c>
      <c r="J71" s="70">
        <f t="shared" si="40"/>
        <v>5738.7382278185796</v>
      </c>
      <c r="K71" s="70">
        <f t="shared" si="40"/>
        <v>5772.44468584899</v>
      </c>
      <c r="L71" s="70">
        <f t="shared" si="40"/>
        <v>5931.8509800170605</v>
      </c>
      <c r="M71" s="70">
        <f t="shared" si="40"/>
        <v>6021.0837485462107</v>
      </c>
      <c r="N71" s="70">
        <f t="shared" si="40"/>
        <v>6109.1993052603802</v>
      </c>
      <c r="O71" s="70">
        <f t="shared" si="40"/>
        <v>6029.9462277750899</v>
      </c>
      <c r="P71" s="70">
        <f t="shared" si="40"/>
        <v>6050.8739896875504</v>
      </c>
      <c r="Q71" s="70">
        <f t="shared" si="40"/>
        <v>6257.4897266301105</v>
      </c>
      <c r="R71" s="70">
        <f t="shared" si="40"/>
        <v>6492.5608968528304</v>
      </c>
      <c r="S71" s="70">
        <f t="shared" si="40"/>
        <v>6734.2743877303092</v>
      </c>
      <c r="T71" s="70">
        <f t="shared" si="40"/>
        <v>6545.0373737646205</v>
      </c>
      <c r="U71" s="70">
        <f t="shared" si="40"/>
        <v>6587.0947609990699</v>
      </c>
      <c r="V71" s="70">
        <f t="shared" si="40"/>
        <v>6697.2360061403306</v>
      </c>
      <c r="W71" s="70">
        <f t="shared" si="40"/>
        <v>6593.4186455858699</v>
      </c>
      <c r="X71" s="70">
        <f t="shared" si="40"/>
        <v>6490.1056058378108</v>
      </c>
      <c r="Y71" s="70">
        <f t="shared" si="40"/>
        <v>6521.1030768392302</v>
      </c>
      <c r="Z71" s="70">
        <f t="shared" si="40"/>
        <v>6363.1980037828398</v>
      </c>
      <c r="AA71" s="70">
        <f t="shared" si="40"/>
        <v>6182.4412128481999</v>
      </c>
      <c r="AB71" s="70">
        <f t="shared" si="40"/>
        <v>6090.9005063498698</v>
      </c>
      <c r="AC71" s="70">
        <f t="shared" si="40"/>
        <v>6168.1123519074899</v>
      </c>
      <c r="AD71" s="70">
        <f t="shared" si="40"/>
        <v>6351.9402975312205</v>
      </c>
      <c r="AE71" s="70">
        <f t="shared" ref="AE71" si="41">SUBTOTAL(9,AE72:AE73)</f>
        <v>6481.3615931531203</v>
      </c>
      <c r="AF71" s="70">
        <f t="shared" ref="AF71" si="42">SUBTOTAL(9,AF72:AF73)</f>
        <v>6648.8868771892503</v>
      </c>
      <c r="AG71" s="70">
        <f>SUBTOTAL(9,AG72:AG73)</f>
        <v>6572.8564668963299</v>
      </c>
      <c r="AH71" s="70">
        <f>SUBTOTAL(9,AH72:AH73)</f>
        <v>6526.5638365622499</v>
      </c>
      <c r="AI71" s="70">
        <f>SUBTOTAL(9,AI72:AI73)</f>
        <v>5627.8503005196299</v>
      </c>
      <c r="AJ71" s="70">
        <f>SUBTOTAL(9,AJ72:AJ73)</f>
        <v>5719.6956507559098</v>
      </c>
      <c r="AK71" s="32">
        <f t="shared" si="3"/>
        <v>9.1140477850786494E-2</v>
      </c>
      <c r="AL71" s="40">
        <f t="shared" si="4"/>
        <v>2.8176220303506305E-3</v>
      </c>
      <c r="AM71" s="40">
        <f t="shared" si="5"/>
        <v>1.6319792697364388E-2</v>
      </c>
      <c r="AN71" s="47">
        <f t="shared" si="8"/>
        <v>0.18800378924702141</v>
      </c>
      <c r="AO71" s="84"/>
    </row>
    <row r="72" spans="1:41" ht="14.5" hidden="1" outlineLevel="3" x14ac:dyDescent="0.35">
      <c r="A72" s="51" t="s">
        <v>55</v>
      </c>
      <c r="B72" s="13" t="s">
        <v>24</v>
      </c>
      <c r="C72" s="13" t="s">
        <v>26</v>
      </c>
      <c r="D72" s="20" t="s">
        <v>26</v>
      </c>
      <c r="E72" s="60">
        <v>4506.46676854013</v>
      </c>
      <c r="F72" s="69">
        <v>3857.9480136839402</v>
      </c>
      <c r="G72" s="69">
        <v>3620.8629253525701</v>
      </c>
      <c r="H72" s="69">
        <v>3418.6413599269599</v>
      </c>
      <c r="I72" s="69">
        <v>3298.4228524172199</v>
      </c>
      <c r="J72" s="69">
        <v>3139.4183005083901</v>
      </c>
      <c r="K72" s="69">
        <v>2035.04956416648</v>
      </c>
      <c r="L72" s="69">
        <v>1758.57965485623</v>
      </c>
      <c r="M72" s="69">
        <v>1703.8450835700601</v>
      </c>
      <c r="N72" s="69">
        <v>1677.11300980803</v>
      </c>
      <c r="O72" s="69">
        <v>1517.80447066588</v>
      </c>
      <c r="P72" s="69">
        <v>1459.3795358750399</v>
      </c>
      <c r="Q72" s="69">
        <v>1513.96942159543</v>
      </c>
      <c r="R72" s="69">
        <v>1564.0125663333099</v>
      </c>
      <c r="S72" s="69">
        <v>1712.6948777054399</v>
      </c>
      <c r="T72" s="69">
        <v>1511.09814879903</v>
      </c>
      <c r="U72" s="69">
        <v>1456.63459820916</v>
      </c>
      <c r="V72" s="69">
        <v>1502.3466697925701</v>
      </c>
      <c r="W72" s="69">
        <v>1429.7920977178001</v>
      </c>
      <c r="X72" s="69">
        <v>1504.9943789586</v>
      </c>
      <c r="Y72" s="69">
        <v>1482.46366533844</v>
      </c>
      <c r="Z72" s="69">
        <v>1371.54152564943</v>
      </c>
      <c r="AA72" s="69">
        <v>1355.0399819378199</v>
      </c>
      <c r="AB72" s="69">
        <v>1403.5328513107099</v>
      </c>
      <c r="AC72" s="69">
        <v>1455.7291830941001</v>
      </c>
      <c r="AD72" s="69">
        <v>1560.2754465457899</v>
      </c>
      <c r="AE72" s="69">
        <v>1663.7401361432401</v>
      </c>
      <c r="AF72" s="69">
        <v>1740.13850045149</v>
      </c>
      <c r="AG72" s="69">
        <v>1707.8826007804901</v>
      </c>
      <c r="AH72" s="69">
        <v>1707.39078997724</v>
      </c>
      <c r="AI72" s="69">
        <v>1586.6962457735001</v>
      </c>
      <c r="AJ72" s="69">
        <v>1661.1817788098499</v>
      </c>
      <c r="AK72" s="31">
        <f t="shared" si="3"/>
        <v>-0.63137822508608221</v>
      </c>
      <c r="AL72" s="39">
        <f t="shared" si="4"/>
        <v>-3.168035791470325E-2</v>
      </c>
      <c r="AM72" s="39">
        <f t="shared" si="5"/>
        <v>4.6943788538453823E-2</v>
      </c>
      <c r="AN72" s="46">
        <f t="shared" si="8"/>
        <v>5.4602287973676493E-2</v>
      </c>
      <c r="AO72" s="84"/>
    </row>
    <row r="73" spans="1:41" ht="14.5" hidden="1" outlineLevel="3" x14ac:dyDescent="0.35">
      <c r="A73" s="51" t="s">
        <v>55</v>
      </c>
      <c r="B73" s="13" t="s">
        <v>24</v>
      </c>
      <c r="C73" s="13" t="s">
        <v>27</v>
      </c>
      <c r="D73" s="20" t="s">
        <v>27</v>
      </c>
      <c r="E73" s="60">
        <v>735.47573736155096</v>
      </c>
      <c r="F73" s="69">
        <v>1383.4017650554099</v>
      </c>
      <c r="G73" s="69">
        <v>1700.4984054122101</v>
      </c>
      <c r="H73" s="69">
        <v>1963.18471098348</v>
      </c>
      <c r="I73" s="69">
        <v>2254.0695592934699</v>
      </c>
      <c r="J73" s="69">
        <v>2599.31992731019</v>
      </c>
      <c r="K73" s="69">
        <v>3737.3951216825099</v>
      </c>
      <c r="L73" s="69">
        <v>4173.2713251608302</v>
      </c>
      <c r="M73" s="69">
        <v>4317.2386649761502</v>
      </c>
      <c r="N73" s="69">
        <v>4432.08629545235</v>
      </c>
      <c r="O73" s="69">
        <v>4512.1417571092097</v>
      </c>
      <c r="P73" s="69">
        <v>4591.4944538125101</v>
      </c>
      <c r="Q73" s="69">
        <v>4743.52030503468</v>
      </c>
      <c r="R73" s="69">
        <v>4928.5483305195203</v>
      </c>
      <c r="S73" s="69">
        <v>5021.5795100248697</v>
      </c>
      <c r="T73" s="69">
        <v>5033.9392249655903</v>
      </c>
      <c r="U73" s="69">
        <v>5130.4601627899101</v>
      </c>
      <c r="V73" s="69">
        <v>5194.88933634776</v>
      </c>
      <c r="W73" s="69">
        <v>5163.6265478680698</v>
      </c>
      <c r="X73" s="69">
        <v>4985.1112268792103</v>
      </c>
      <c r="Y73" s="69">
        <v>5038.6394115007897</v>
      </c>
      <c r="Z73" s="69">
        <v>4991.65647813341</v>
      </c>
      <c r="AA73" s="69">
        <v>4827.40123091038</v>
      </c>
      <c r="AB73" s="69">
        <v>4687.3676550391601</v>
      </c>
      <c r="AC73" s="69">
        <v>4712.3831688133896</v>
      </c>
      <c r="AD73" s="69">
        <v>4791.6648509854303</v>
      </c>
      <c r="AE73" s="69">
        <v>4817.62145700988</v>
      </c>
      <c r="AF73" s="69">
        <v>4908.7483767377598</v>
      </c>
      <c r="AG73" s="69">
        <v>4864.9738661158399</v>
      </c>
      <c r="AH73" s="69">
        <v>4819.1730465850096</v>
      </c>
      <c r="AI73" s="69">
        <v>4041.15405474613</v>
      </c>
      <c r="AJ73" s="69">
        <v>4058.5138719460601</v>
      </c>
      <c r="AK73" s="31">
        <f t="shared" si="3"/>
        <v>4.5182158510158219</v>
      </c>
      <c r="AL73" s="39">
        <f t="shared" si="4"/>
        <v>5.6644726294866832E-2</v>
      </c>
      <c r="AM73" s="39">
        <f t="shared" si="5"/>
        <v>4.2957573417776729E-3</v>
      </c>
      <c r="AN73" s="46">
        <f t="shared" si="8"/>
        <v>0.13340150127334494</v>
      </c>
      <c r="AO73" s="84"/>
    </row>
    <row r="74" spans="1:41" ht="14.5" hidden="1" outlineLevel="2" x14ac:dyDescent="0.35">
      <c r="A74" s="51" t="s">
        <v>55</v>
      </c>
      <c r="B74" s="13" t="s">
        <v>24</v>
      </c>
      <c r="C74" s="13" t="s">
        <v>28</v>
      </c>
      <c r="D74" s="19" t="s">
        <v>28</v>
      </c>
      <c r="E74" s="61">
        <v>1174.18200986291</v>
      </c>
      <c r="F74" s="70">
        <v>1238.57841049684</v>
      </c>
      <c r="G74" s="70">
        <v>1474.41918289925</v>
      </c>
      <c r="H74" s="70">
        <v>1756.0794689117999</v>
      </c>
      <c r="I74" s="70">
        <v>2033.38447920776</v>
      </c>
      <c r="J74" s="70">
        <v>2529.8567441504902</v>
      </c>
      <c r="K74" s="70">
        <v>2722.9887339858301</v>
      </c>
      <c r="L74" s="70">
        <v>2928.7599915472902</v>
      </c>
      <c r="M74" s="70">
        <v>3063.14431346119</v>
      </c>
      <c r="N74" s="70">
        <v>3197.9594654242401</v>
      </c>
      <c r="O74" s="70">
        <v>3491.3750129526802</v>
      </c>
      <c r="P74" s="70">
        <v>3584.5078259076399</v>
      </c>
      <c r="Q74" s="70">
        <v>3888.6146164442298</v>
      </c>
      <c r="R74" s="70">
        <v>4044.91270200075</v>
      </c>
      <c r="S74" s="70">
        <v>4088.6903470532902</v>
      </c>
      <c r="T74" s="70">
        <v>4404.7603341330196</v>
      </c>
      <c r="U74" s="70">
        <v>4557.0259360070104</v>
      </c>
      <c r="V74" s="70">
        <v>4741.9739707552699</v>
      </c>
      <c r="W74" s="70">
        <v>4852.9845012496598</v>
      </c>
      <c r="X74" s="70">
        <v>4821.3135163578399</v>
      </c>
      <c r="Y74" s="70">
        <v>5160.8975083891601</v>
      </c>
      <c r="Z74" s="70">
        <v>5273.6888589972305</v>
      </c>
      <c r="AA74" s="70">
        <v>5306.4213224639898</v>
      </c>
      <c r="AB74" s="70">
        <v>5350.6802874189098</v>
      </c>
      <c r="AC74" s="70">
        <v>5605.8483639208398</v>
      </c>
      <c r="AD74" s="70">
        <v>5819.92166434311</v>
      </c>
      <c r="AE74" s="70">
        <v>5893.4680621275302</v>
      </c>
      <c r="AF74" s="70">
        <v>6592.1715346746596</v>
      </c>
      <c r="AG74" s="70">
        <v>6917.7149506689802</v>
      </c>
      <c r="AH74" s="70">
        <v>6470.54834117268</v>
      </c>
      <c r="AI74" s="70">
        <v>6311.4228808887101</v>
      </c>
      <c r="AJ74" s="70">
        <v>6827.0416309334796</v>
      </c>
      <c r="AK74" s="31">
        <f t="shared" si="3"/>
        <v>4.8142958873391031</v>
      </c>
      <c r="AL74" s="39">
        <f t="shared" si="4"/>
        <v>5.8427701240223451E-2</v>
      </c>
      <c r="AM74" s="39">
        <f t="shared" si="5"/>
        <v>8.169611825664358E-2</v>
      </c>
      <c r="AN74" s="46">
        <f t="shared" si="8"/>
        <v>0.22440174693439008</v>
      </c>
      <c r="AO74" s="84"/>
    </row>
    <row r="75" spans="1:41" ht="14.5" hidden="1" outlineLevel="2" x14ac:dyDescent="0.35">
      <c r="A75" s="51" t="s">
        <v>55</v>
      </c>
      <c r="B75" s="13" t="s">
        <v>24</v>
      </c>
      <c r="C75" s="13" t="s">
        <v>29</v>
      </c>
      <c r="D75" s="19" t="s">
        <v>29</v>
      </c>
      <c r="E75" s="61">
        <v>140.31611413719801</v>
      </c>
      <c r="F75" s="70">
        <v>140.97271295474499</v>
      </c>
      <c r="G75" s="70">
        <v>130.11598034705901</v>
      </c>
      <c r="H75" s="70">
        <v>119.75430425436301</v>
      </c>
      <c r="I75" s="70">
        <v>96.2693515493321</v>
      </c>
      <c r="J75" s="70">
        <v>74.452542760520302</v>
      </c>
      <c r="K75" s="70">
        <v>55.397413463078202</v>
      </c>
      <c r="L75" s="70">
        <v>39.661520425524301</v>
      </c>
      <c r="M75" s="70">
        <v>26.629026787252201</v>
      </c>
      <c r="N75" s="70">
        <v>9.7095579446920404</v>
      </c>
      <c r="O75" s="70">
        <v>1.1707791216213099</v>
      </c>
      <c r="P75" s="70">
        <v>1.1700826084320599</v>
      </c>
      <c r="Q75" s="70">
        <v>1.4457005584640401</v>
      </c>
      <c r="R75" s="70">
        <v>1.4049558268728</v>
      </c>
      <c r="S75" s="70">
        <v>1.3153450003428999</v>
      </c>
      <c r="T75" s="70">
        <v>1.1353140668492301</v>
      </c>
      <c r="U75" s="70">
        <v>1.1991620558803699</v>
      </c>
      <c r="V75" s="70">
        <v>1.54331964687844</v>
      </c>
      <c r="W75" s="70">
        <v>1.7238344764400899</v>
      </c>
      <c r="X75" s="70">
        <v>1.9903987932314</v>
      </c>
      <c r="Y75" s="70">
        <v>1.8242343655022299</v>
      </c>
      <c r="Z75" s="70">
        <v>2.7664021765687798</v>
      </c>
      <c r="AA75" s="70">
        <v>1.84978157221628</v>
      </c>
      <c r="AB75" s="70">
        <v>0.39191443748872701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>
        <f t="shared" si="3"/>
        <v>-1</v>
      </c>
      <c r="AL75" s="39">
        <f t="shared" si="4"/>
        <v>-1</v>
      </c>
      <c r="AM75" s="39" t="str">
        <f t="shared" si="5"/>
        <v/>
      </c>
      <c r="AN75" s="46">
        <f t="shared" si="8"/>
        <v>0</v>
      </c>
      <c r="AO75" s="84"/>
    </row>
    <row r="76" spans="1:41" ht="14.5" hidden="1" outlineLevel="2" x14ac:dyDescent="0.35">
      <c r="A76" s="51" t="s">
        <v>55</v>
      </c>
      <c r="B76" s="13" t="s">
        <v>24</v>
      </c>
      <c r="C76" s="13" t="s">
        <v>30</v>
      </c>
      <c r="D76" s="19" t="s">
        <v>30</v>
      </c>
      <c r="E76" s="61">
        <v>102.891856068314</v>
      </c>
      <c r="F76" s="70">
        <v>110.846194148232</v>
      </c>
      <c r="G76" s="70">
        <v>99.922062791139595</v>
      </c>
      <c r="H76" s="70">
        <v>94.8900819433414</v>
      </c>
      <c r="I76" s="70">
        <v>94.574210120143306</v>
      </c>
      <c r="J76" s="70">
        <v>77.090725205000197</v>
      </c>
      <c r="K76" s="70">
        <v>68.585942056618407</v>
      </c>
      <c r="L76" s="70">
        <v>50.647927587355198</v>
      </c>
      <c r="M76" s="70">
        <v>54.934162362746697</v>
      </c>
      <c r="N76" s="70">
        <v>51.189596074396498</v>
      </c>
      <c r="O76" s="70">
        <v>57.022562714911899</v>
      </c>
      <c r="P76" s="70">
        <v>69.150648553166505</v>
      </c>
      <c r="Q76" s="70">
        <v>78.012818726949206</v>
      </c>
      <c r="R76" s="70">
        <v>66.026725881046602</v>
      </c>
      <c r="S76" s="70">
        <v>69.816684649486803</v>
      </c>
      <c r="T76" s="70">
        <v>66.7652341248981</v>
      </c>
      <c r="U76" s="70">
        <v>64.458057547264303</v>
      </c>
      <c r="V76" s="70">
        <v>61.882782948714102</v>
      </c>
      <c r="W76" s="70">
        <v>55.030031918763598</v>
      </c>
      <c r="X76" s="70">
        <v>46.756059268828501</v>
      </c>
      <c r="Y76" s="70">
        <v>39.822673524420402</v>
      </c>
      <c r="Z76" s="70">
        <v>27.785257279663099</v>
      </c>
      <c r="AA76" s="70">
        <v>24.068012876655501</v>
      </c>
      <c r="AB76" s="70">
        <v>19.181064107229801</v>
      </c>
      <c r="AC76" s="70">
        <v>24.027234307882502</v>
      </c>
      <c r="AD76" s="70">
        <v>23.095407608275501</v>
      </c>
      <c r="AE76" s="70">
        <v>19.0005497756609</v>
      </c>
      <c r="AF76" s="70">
        <v>14.5890118865614</v>
      </c>
      <c r="AG76" s="70">
        <v>8.0640963816061202</v>
      </c>
      <c r="AH76" s="70">
        <v>8.3383725700842906</v>
      </c>
      <c r="AI76" s="70">
        <v>7.9061528088661701</v>
      </c>
      <c r="AJ76" s="70">
        <v>8.23133097079808</v>
      </c>
      <c r="AK76" s="31">
        <f t="shared" si="3"/>
        <v>-0.92000017022403624</v>
      </c>
      <c r="AL76" s="39">
        <f t="shared" si="4"/>
        <v>-7.8244418168580743E-2</v>
      </c>
      <c r="AM76" s="39">
        <f t="shared" si="5"/>
        <v>4.1129759289150858E-2</v>
      </c>
      <c r="AN76" s="46">
        <f t="shared" si="8"/>
        <v>2.7056009752055309E-4</v>
      </c>
      <c r="AO76" s="84"/>
    </row>
    <row r="77" spans="1:41" ht="14.5" hidden="1" outlineLevel="1" x14ac:dyDescent="0.35">
      <c r="A77" s="51" t="s">
        <v>55</v>
      </c>
      <c r="B77" s="13"/>
      <c r="C77" s="13"/>
      <c r="D77" s="17" t="s">
        <v>31</v>
      </c>
      <c r="E77" s="59">
        <f>SUBTOTAL(9,E78)</f>
        <v>78.391769379756695</v>
      </c>
      <c r="F77" s="67">
        <f t="shared" ref="F77:AF77" si="43">SUBTOTAL(9,F78)</f>
        <v>102.453624073589</v>
      </c>
      <c r="G77" s="67">
        <f t="shared" si="43"/>
        <v>127.753906946157</v>
      </c>
      <c r="H77" s="67">
        <f t="shared" si="43"/>
        <v>136.38061683931701</v>
      </c>
      <c r="I77" s="67">
        <f t="shared" si="43"/>
        <v>142.85615967123701</v>
      </c>
      <c r="J77" s="67">
        <f t="shared" si="43"/>
        <v>154.506416369064</v>
      </c>
      <c r="K77" s="67">
        <f t="shared" si="43"/>
        <v>152.356622426722</v>
      </c>
      <c r="L77" s="67">
        <f t="shared" si="43"/>
        <v>159.682620086741</v>
      </c>
      <c r="M77" s="67">
        <f t="shared" si="43"/>
        <v>153.70559504866301</v>
      </c>
      <c r="N77" s="67">
        <f t="shared" si="43"/>
        <v>177.67796327182501</v>
      </c>
      <c r="O77" s="67">
        <f t="shared" si="43"/>
        <v>244.62407171210299</v>
      </c>
      <c r="P77" s="67">
        <f t="shared" si="43"/>
        <v>192.910267635531</v>
      </c>
      <c r="Q77" s="67">
        <f t="shared" si="43"/>
        <v>161.24511767131</v>
      </c>
      <c r="R77" s="67">
        <f t="shared" si="43"/>
        <v>168.601458951768</v>
      </c>
      <c r="S77" s="67">
        <f t="shared" si="43"/>
        <v>173.99064702986399</v>
      </c>
      <c r="T77" s="67">
        <f t="shared" si="43"/>
        <v>154.331594139033</v>
      </c>
      <c r="U77" s="67">
        <f t="shared" si="43"/>
        <v>156.32597623989199</v>
      </c>
      <c r="V77" s="67">
        <f t="shared" si="43"/>
        <v>159.32501174579201</v>
      </c>
      <c r="W77" s="67">
        <f t="shared" si="43"/>
        <v>154.202397451037</v>
      </c>
      <c r="X77" s="67">
        <f t="shared" si="43"/>
        <v>163.10492203424101</v>
      </c>
      <c r="Y77" s="67">
        <f t="shared" si="43"/>
        <v>142.39863960098401</v>
      </c>
      <c r="Z77" s="67">
        <f t="shared" si="43"/>
        <v>152.100384124686</v>
      </c>
      <c r="AA77" s="67">
        <f t="shared" si="43"/>
        <v>153.118297390484</v>
      </c>
      <c r="AB77" s="67">
        <f t="shared" si="43"/>
        <v>147.21354733110101</v>
      </c>
      <c r="AC77" s="67">
        <f t="shared" si="43"/>
        <v>142.32818563810901</v>
      </c>
      <c r="AD77" s="67">
        <f t="shared" si="43"/>
        <v>138.75141845143199</v>
      </c>
      <c r="AE77" s="67">
        <f t="shared" si="43"/>
        <v>129.20355170085</v>
      </c>
      <c r="AF77" s="67">
        <f t="shared" si="43"/>
        <v>111.27219209581</v>
      </c>
      <c r="AG77" s="67">
        <f>SUBTOTAL(9,AG78)</f>
        <v>120.923322658822</v>
      </c>
      <c r="AH77" s="67">
        <f>SUBTOTAL(9,AH78)</f>
        <v>126.712953757257</v>
      </c>
      <c r="AI77" s="67">
        <f>SUBTOTAL(9,AI78)</f>
        <v>112.882236455569</v>
      </c>
      <c r="AJ77" s="67">
        <f>SUBTOTAL(9,AJ78)</f>
        <v>117.5822102831</v>
      </c>
      <c r="AK77" s="30">
        <f t="shared" si="3"/>
        <v>0.49993055665692809</v>
      </c>
      <c r="AL77" s="38">
        <f t="shared" si="4"/>
        <v>1.3163917582528661E-2</v>
      </c>
      <c r="AM77" s="38">
        <f t="shared" si="5"/>
        <v>4.1636079999007869E-2</v>
      </c>
      <c r="AN77" s="45">
        <f t="shared" si="8"/>
        <v>3.8648736630490805E-3</v>
      </c>
      <c r="AO77" s="84"/>
    </row>
    <row r="78" spans="1:41" ht="14.5" hidden="1" outlineLevel="2" x14ac:dyDescent="0.35">
      <c r="A78" s="51" t="s">
        <v>55</v>
      </c>
      <c r="B78" s="13" t="s">
        <v>31</v>
      </c>
      <c r="C78" s="13" t="s">
        <v>28</v>
      </c>
      <c r="D78" s="18" t="s">
        <v>28</v>
      </c>
      <c r="E78" s="60">
        <v>78.391769379756695</v>
      </c>
      <c r="F78" s="69">
        <v>102.453624073589</v>
      </c>
      <c r="G78" s="69">
        <v>127.753906946157</v>
      </c>
      <c r="H78" s="69">
        <v>136.38061683931701</v>
      </c>
      <c r="I78" s="69">
        <v>142.85615967123701</v>
      </c>
      <c r="J78" s="69">
        <v>154.506416369064</v>
      </c>
      <c r="K78" s="69">
        <v>152.356622426722</v>
      </c>
      <c r="L78" s="69">
        <v>159.682620086741</v>
      </c>
      <c r="M78" s="69">
        <v>153.70559504866301</v>
      </c>
      <c r="N78" s="69">
        <v>177.67796327182501</v>
      </c>
      <c r="O78" s="69">
        <v>244.62407171210299</v>
      </c>
      <c r="P78" s="69">
        <v>192.910267635531</v>
      </c>
      <c r="Q78" s="69">
        <v>161.24511767131</v>
      </c>
      <c r="R78" s="69">
        <v>168.601458951768</v>
      </c>
      <c r="S78" s="69">
        <v>173.99064702986399</v>
      </c>
      <c r="T78" s="69">
        <v>154.331594139033</v>
      </c>
      <c r="U78" s="69">
        <v>156.32597623989199</v>
      </c>
      <c r="V78" s="69">
        <v>159.32501174579201</v>
      </c>
      <c r="W78" s="69">
        <v>154.202397451037</v>
      </c>
      <c r="X78" s="69">
        <v>163.10492203424101</v>
      </c>
      <c r="Y78" s="69">
        <v>142.39863960098401</v>
      </c>
      <c r="Z78" s="69">
        <v>152.100384124686</v>
      </c>
      <c r="AA78" s="69">
        <v>153.118297390484</v>
      </c>
      <c r="AB78" s="69">
        <v>147.21354733110101</v>
      </c>
      <c r="AC78" s="69">
        <v>142.32818563810901</v>
      </c>
      <c r="AD78" s="69">
        <v>138.75141845143199</v>
      </c>
      <c r="AE78" s="69">
        <v>129.20355170085</v>
      </c>
      <c r="AF78" s="69">
        <v>111.27219209581</v>
      </c>
      <c r="AG78" s="69">
        <v>120.923322658822</v>
      </c>
      <c r="AH78" s="69">
        <v>126.712953757257</v>
      </c>
      <c r="AI78" s="69">
        <v>112.882236455569</v>
      </c>
      <c r="AJ78" s="69">
        <v>117.5822102831</v>
      </c>
      <c r="AK78" s="31">
        <f t="shared" si="3"/>
        <v>0.49993055665692809</v>
      </c>
      <c r="AL78" s="39">
        <f t="shared" si="4"/>
        <v>1.3163917582528661E-2</v>
      </c>
      <c r="AM78" s="39">
        <f t="shared" si="5"/>
        <v>4.1636079999007869E-2</v>
      </c>
      <c r="AN78" s="46">
        <f t="shared" si="8"/>
        <v>3.8648736630490805E-3</v>
      </c>
      <c r="AO78" s="84"/>
    </row>
    <row r="79" spans="1:41" ht="14.5" hidden="1" outlineLevel="1" x14ac:dyDescent="0.35">
      <c r="A79" s="51" t="s">
        <v>55</v>
      </c>
      <c r="B79" s="13"/>
      <c r="C79" s="13"/>
      <c r="D79" s="17" t="s">
        <v>32</v>
      </c>
      <c r="E79" s="59">
        <f>SUBTOTAL(9,E80)</f>
        <v>940.30818970940095</v>
      </c>
      <c r="F79" s="67">
        <f t="shared" ref="F79:AF79" si="44">SUBTOTAL(9,F80)</f>
        <v>814.98882934388701</v>
      </c>
      <c r="G79" s="67">
        <f t="shared" si="44"/>
        <v>807.220995412609</v>
      </c>
      <c r="H79" s="67">
        <f t="shared" si="44"/>
        <v>934.07992204676304</v>
      </c>
      <c r="I79" s="67">
        <f t="shared" si="44"/>
        <v>1078.4279494964901</v>
      </c>
      <c r="J79" s="67">
        <f t="shared" si="44"/>
        <v>1110.8052305388501</v>
      </c>
      <c r="K79" s="67">
        <f t="shared" si="44"/>
        <v>1090.7903222638699</v>
      </c>
      <c r="L79" s="67">
        <f t="shared" si="44"/>
        <v>1039.6020878690199</v>
      </c>
      <c r="M79" s="67">
        <f t="shared" si="44"/>
        <v>1094.3178064823101</v>
      </c>
      <c r="N79" s="67">
        <f t="shared" si="44"/>
        <v>1076.99442681202</v>
      </c>
      <c r="O79" s="67">
        <f t="shared" si="44"/>
        <v>1172.8028239519799</v>
      </c>
      <c r="P79" s="67">
        <f t="shared" si="44"/>
        <v>1200.8620446358</v>
      </c>
      <c r="Q79" s="67">
        <f t="shared" si="44"/>
        <v>1112.2990861179201</v>
      </c>
      <c r="R79" s="67">
        <f t="shared" si="44"/>
        <v>1240.92685125198</v>
      </c>
      <c r="S79" s="67">
        <f t="shared" si="44"/>
        <v>1277.3672453885499</v>
      </c>
      <c r="T79" s="67">
        <f t="shared" si="44"/>
        <v>1186.2249399740599</v>
      </c>
      <c r="U79" s="67">
        <f t="shared" si="44"/>
        <v>1209.7924199833001</v>
      </c>
      <c r="V79" s="67">
        <f t="shared" si="44"/>
        <v>995.87834008059895</v>
      </c>
      <c r="W79" s="67">
        <f t="shared" si="44"/>
        <v>1079.3655964510999</v>
      </c>
      <c r="X79" s="67">
        <f t="shared" si="44"/>
        <v>1028.7034801776001</v>
      </c>
      <c r="Y79" s="67">
        <f t="shared" si="44"/>
        <v>956.65971158694094</v>
      </c>
      <c r="Z79" s="67">
        <f t="shared" si="44"/>
        <v>980.90946783079698</v>
      </c>
      <c r="AA79" s="67">
        <f t="shared" si="44"/>
        <v>813.63865061087995</v>
      </c>
      <c r="AB79" s="67">
        <f t="shared" si="44"/>
        <v>856.34222488432999</v>
      </c>
      <c r="AC79" s="67">
        <f t="shared" si="44"/>
        <v>811.24341480189298</v>
      </c>
      <c r="AD79" s="67">
        <f t="shared" si="44"/>
        <v>849.21582105913001</v>
      </c>
      <c r="AE79" s="67">
        <f t="shared" si="44"/>
        <v>918.52895908420498</v>
      </c>
      <c r="AF79" s="67">
        <f t="shared" si="44"/>
        <v>988.37314220778001</v>
      </c>
      <c r="AG79" s="67">
        <f>SUBTOTAL(9,AG80)</f>
        <v>1069.91023600877</v>
      </c>
      <c r="AH79" s="67">
        <f>SUBTOTAL(9,AH80)</f>
        <v>1016.45284151414</v>
      </c>
      <c r="AI79" s="67">
        <f>SUBTOTAL(9,AI80)</f>
        <v>703.79550287599704</v>
      </c>
      <c r="AJ79" s="67">
        <f>SUBTOTAL(9,AJ80)</f>
        <v>817.64543467397004</v>
      </c>
      <c r="AK79" s="31">
        <f t="shared" ref="AK79:AK113" si="45">IFERROR(AJ79/E79-1,"")</f>
        <v>-0.13044952322848469</v>
      </c>
      <c r="AL79" s="38">
        <f t="shared" ref="AL79:AL113" si="46">IFERROR(POWER(AJ79/E79,1/(AJ$11-E$11))-1,"")</f>
        <v>-4.4988463245654309E-3</v>
      </c>
      <c r="AM79" s="38">
        <f t="shared" ref="AM79:AM113" si="47">IFERROR(AJ79/AI79-1,"")</f>
        <v>0.16176564262308513</v>
      </c>
      <c r="AN79" s="45">
        <f t="shared" si="8"/>
        <v>2.6875632789817885E-2</v>
      </c>
      <c r="AO79" s="84"/>
    </row>
    <row r="80" spans="1:41" ht="14.5" hidden="1" outlineLevel="2" x14ac:dyDescent="0.35">
      <c r="A80" s="51" t="s">
        <v>55</v>
      </c>
      <c r="B80" s="13" t="s">
        <v>32</v>
      </c>
      <c r="C80" s="13" t="s">
        <v>7</v>
      </c>
      <c r="D80" s="18" t="s">
        <v>7</v>
      </c>
      <c r="E80" s="60">
        <v>940.30818970940095</v>
      </c>
      <c r="F80" s="69">
        <v>814.98882934388701</v>
      </c>
      <c r="G80" s="69">
        <v>807.220995412609</v>
      </c>
      <c r="H80" s="69">
        <v>934.07992204676304</v>
      </c>
      <c r="I80" s="69">
        <v>1078.4279494964901</v>
      </c>
      <c r="J80" s="69">
        <v>1110.8052305388501</v>
      </c>
      <c r="K80" s="69">
        <v>1090.7903222638699</v>
      </c>
      <c r="L80" s="69">
        <v>1039.6020878690199</v>
      </c>
      <c r="M80" s="69">
        <v>1094.3178064823101</v>
      </c>
      <c r="N80" s="69">
        <v>1076.99442681202</v>
      </c>
      <c r="O80" s="69">
        <v>1172.8028239519799</v>
      </c>
      <c r="P80" s="69">
        <v>1200.8620446358</v>
      </c>
      <c r="Q80" s="69">
        <v>1112.2990861179201</v>
      </c>
      <c r="R80" s="69">
        <v>1240.92685125198</v>
      </c>
      <c r="S80" s="69">
        <v>1277.3672453885499</v>
      </c>
      <c r="T80" s="69">
        <v>1186.2249399740599</v>
      </c>
      <c r="U80" s="69">
        <v>1209.7924199833001</v>
      </c>
      <c r="V80" s="69">
        <v>995.87834008059895</v>
      </c>
      <c r="W80" s="69">
        <v>1079.3655964510999</v>
      </c>
      <c r="X80" s="69">
        <v>1028.7034801776001</v>
      </c>
      <c r="Y80" s="69">
        <v>956.65971158694094</v>
      </c>
      <c r="Z80" s="69">
        <v>980.90946783079698</v>
      </c>
      <c r="AA80" s="69">
        <v>813.63865061087995</v>
      </c>
      <c r="AB80" s="69">
        <v>856.34222488432999</v>
      </c>
      <c r="AC80" s="69">
        <v>811.24341480189298</v>
      </c>
      <c r="AD80" s="69">
        <v>849.21582105913001</v>
      </c>
      <c r="AE80" s="69">
        <v>918.52895908420498</v>
      </c>
      <c r="AF80" s="69">
        <v>988.37314220778001</v>
      </c>
      <c r="AG80" s="69">
        <v>1069.91023600877</v>
      </c>
      <c r="AH80" s="69">
        <v>1016.45284151414</v>
      </c>
      <c r="AI80" s="69">
        <v>703.79550287599704</v>
      </c>
      <c r="AJ80" s="69">
        <v>817.64543467397004</v>
      </c>
      <c r="AK80" s="31">
        <f t="shared" si="45"/>
        <v>-0.13044952322848469</v>
      </c>
      <c r="AL80" s="39">
        <f t="shared" si="46"/>
        <v>-4.4988463245654309E-3</v>
      </c>
      <c r="AM80" s="39">
        <f t="shared" si="47"/>
        <v>0.16176564262308513</v>
      </c>
      <c r="AN80" s="46">
        <f t="shared" ref="AN80:AN113" si="48">AJ80/$AJ$13</f>
        <v>2.6875632789817885E-2</v>
      </c>
      <c r="AO80" s="84"/>
    </row>
    <row r="81" spans="1:41" ht="14.5" hidden="1" outlineLevel="1" x14ac:dyDescent="0.35">
      <c r="A81" s="51" t="s">
        <v>55</v>
      </c>
      <c r="B81" s="13"/>
      <c r="C81" s="13"/>
      <c r="D81" s="17" t="s">
        <v>33</v>
      </c>
      <c r="E81" s="59">
        <f>SUBTOTAL(9,E82:E83)</f>
        <v>252.91954730327498</v>
      </c>
      <c r="F81" s="67">
        <f t="shared" ref="F81:AD81" si="49">SUBTOTAL(9,F82:F83)</f>
        <v>260.45852707778755</v>
      </c>
      <c r="G81" s="67">
        <f t="shared" si="49"/>
        <v>302.91962744764112</v>
      </c>
      <c r="H81" s="67">
        <f t="shared" si="49"/>
        <v>292.1231717281687</v>
      </c>
      <c r="I81" s="67">
        <f t="shared" si="49"/>
        <v>368.06319539009519</v>
      </c>
      <c r="J81" s="67">
        <f t="shared" si="49"/>
        <v>334.17065130636178</v>
      </c>
      <c r="K81" s="67">
        <f t="shared" si="49"/>
        <v>287.58229968300236</v>
      </c>
      <c r="L81" s="67">
        <f t="shared" si="49"/>
        <v>215.34995455643391</v>
      </c>
      <c r="M81" s="67">
        <f t="shared" si="49"/>
        <v>149.91573748822344</v>
      </c>
      <c r="N81" s="67">
        <f t="shared" si="49"/>
        <v>222.13804957899501</v>
      </c>
      <c r="O81" s="67">
        <f t="shared" si="49"/>
        <v>378.31212497651558</v>
      </c>
      <c r="P81" s="67">
        <f t="shared" si="49"/>
        <v>345.93971064289912</v>
      </c>
      <c r="Q81" s="67">
        <f t="shared" si="49"/>
        <v>393.99708834702665</v>
      </c>
      <c r="R81" s="67">
        <f t="shared" si="49"/>
        <v>402.25592006001324</v>
      </c>
      <c r="S81" s="67">
        <f t="shared" si="49"/>
        <v>363.02916214249575</v>
      </c>
      <c r="T81" s="67">
        <f t="shared" si="49"/>
        <v>424.03730110614731</v>
      </c>
      <c r="U81" s="67">
        <f t="shared" si="49"/>
        <v>334.92614181867992</v>
      </c>
      <c r="V81" s="67">
        <f t="shared" si="49"/>
        <v>358.84433572677642</v>
      </c>
      <c r="W81" s="67">
        <f t="shared" si="49"/>
        <v>289.13520600602101</v>
      </c>
      <c r="X81" s="67">
        <f t="shared" si="49"/>
        <v>294.545384252541</v>
      </c>
      <c r="Y81" s="67">
        <f t="shared" si="49"/>
        <v>275.70014836584102</v>
      </c>
      <c r="Z81" s="67">
        <f t="shared" si="49"/>
        <v>293.43439605863</v>
      </c>
      <c r="AA81" s="67">
        <f t="shared" si="49"/>
        <v>294.02926182169699</v>
      </c>
      <c r="AB81" s="67">
        <f t="shared" si="49"/>
        <v>387.74058658129002</v>
      </c>
      <c r="AC81" s="67">
        <f t="shared" si="49"/>
        <v>368.21857924889201</v>
      </c>
      <c r="AD81" s="67">
        <f t="shared" si="49"/>
        <v>419.604369745479</v>
      </c>
      <c r="AE81" s="67">
        <f t="shared" ref="AE81:AF81" si="50">SUBTOTAL(9,AE82:AE83)</f>
        <v>266.49800809012697</v>
      </c>
      <c r="AF81" s="67">
        <f t="shared" si="50"/>
        <v>268.18800898395699</v>
      </c>
      <c r="AG81" s="67">
        <f>SUBTOTAL(9,AG82:AG83)</f>
        <v>261.74141855161002</v>
      </c>
      <c r="AH81" s="67">
        <f>SUBTOTAL(9,AH82:AH83)</f>
        <v>329.00250975305698</v>
      </c>
      <c r="AI81" s="67">
        <f>SUBTOTAL(9,AI82:AI83)</f>
        <v>271.76350192517299</v>
      </c>
      <c r="AJ81" s="67">
        <f>SUBTOTAL(9,AJ82:AJ83)</f>
        <v>201.3612059750742</v>
      </c>
      <c r="AK81" s="30">
        <f t="shared" si="45"/>
        <v>-0.20385273450761532</v>
      </c>
      <c r="AL81" s="38">
        <f t="shared" si="46"/>
        <v>-7.3269327502738513E-3</v>
      </c>
      <c r="AM81" s="38">
        <f t="shared" si="47"/>
        <v>-0.25905721500999523</v>
      </c>
      <c r="AN81" s="45">
        <f t="shared" si="48"/>
        <v>6.6186510685513162E-3</v>
      </c>
      <c r="AO81" s="84"/>
    </row>
    <row r="82" spans="1:41" ht="14.5" hidden="1" outlineLevel="2" x14ac:dyDescent="0.35">
      <c r="A82" s="51" t="s">
        <v>55</v>
      </c>
      <c r="B82" s="13" t="s">
        <v>33</v>
      </c>
      <c r="C82" s="13" t="s">
        <v>7</v>
      </c>
      <c r="D82" s="18" t="s">
        <v>7</v>
      </c>
      <c r="E82" s="60">
        <v>245.62354730327499</v>
      </c>
      <c r="F82" s="69">
        <v>253.15897152223201</v>
      </c>
      <c r="G82" s="69">
        <v>295.61651633653003</v>
      </c>
      <c r="H82" s="69">
        <v>284.81650506150203</v>
      </c>
      <c r="I82" s="69">
        <v>360.75297316787299</v>
      </c>
      <c r="J82" s="69">
        <v>326.856873528584</v>
      </c>
      <c r="K82" s="69">
        <v>280.26496634966901</v>
      </c>
      <c r="L82" s="69">
        <v>208.02906566754501</v>
      </c>
      <c r="M82" s="69">
        <v>142.59129304377899</v>
      </c>
      <c r="N82" s="69">
        <v>214.81004957899501</v>
      </c>
      <c r="O82" s="69">
        <v>370.98056942096002</v>
      </c>
      <c r="P82" s="69">
        <v>338.60459953178798</v>
      </c>
      <c r="Q82" s="69">
        <v>386.65842168035999</v>
      </c>
      <c r="R82" s="69">
        <v>394.91369783779101</v>
      </c>
      <c r="S82" s="69">
        <v>355.68338436471799</v>
      </c>
      <c r="T82" s="69">
        <v>416.68796777281398</v>
      </c>
      <c r="U82" s="69">
        <v>327.57325292979101</v>
      </c>
      <c r="V82" s="69">
        <v>351.48789128233199</v>
      </c>
      <c r="W82" s="69">
        <v>281.77520600602099</v>
      </c>
      <c r="X82" s="69">
        <v>292.81740148274099</v>
      </c>
      <c r="Y82" s="69">
        <v>271.41936363791501</v>
      </c>
      <c r="Z82" s="69">
        <v>289.88541164288</v>
      </c>
      <c r="AA82" s="69">
        <v>292.12961652705701</v>
      </c>
      <c r="AB82" s="69">
        <v>386.67987219798999</v>
      </c>
      <c r="AC82" s="69">
        <v>366.89108850818201</v>
      </c>
      <c r="AD82" s="69">
        <v>418.57242675467899</v>
      </c>
      <c r="AE82" s="69">
        <v>266.32062493792699</v>
      </c>
      <c r="AF82" s="69">
        <v>268.18800898395699</v>
      </c>
      <c r="AG82" s="69">
        <v>261.74141855161002</v>
      </c>
      <c r="AH82" s="69">
        <v>329.00250975305698</v>
      </c>
      <c r="AI82" s="69">
        <v>271.76350192517299</v>
      </c>
      <c r="AJ82" s="69">
        <v>201.31739575978801</v>
      </c>
      <c r="AK82" s="31">
        <f t="shared" si="45"/>
        <v>-0.18038234538149356</v>
      </c>
      <c r="AL82" s="39">
        <f t="shared" si="46"/>
        <v>-6.3961448382595654E-3</v>
      </c>
      <c r="AM82" s="39">
        <f t="shared" si="47"/>
        <v>-0.25921842214405055</v>
      </c>
      <c r="AN82" s="46">
        <f t="shared" si="48"/>
        <v>6.6172110467416874E-3</v>
      </c>
      <c r="AO82" s="84"/>
    </row>
    <row r="83" spans="1:41" ht="14.5" hidden="1" outlineLevel="2" x14ac:dyDescent="0.35">
      <c r="A83" s="51" t="s">
        <v>55</v>
      </c>
      <c r="B83" s="13" t="s">
        <v>33</v>
      </c>
      <c r="C83" s="13" t="s">
        <v>6</v>
      </c>
      <c r="D83" s="18" t="s">
        <v>6</v>
      </c>
      <c r="E83" s="60">
        <v>7.2960000000000003</v>
      </c>
      <c r="F83" s="69">
        <v>7.2995555555555596</v>
      </c>
      <c r="G83" s="69">
        <v>7.30311111111111</v>
      </c>
      <c r="H83" s="69">
        <v>7.3066666666666702</v>
      </c>
      <c r="I83" s="69">
        <v>7.3102222222222197</v>
      </c>
      <c r="J83" s="69">
        <v>7.3137777777777799</v>
      </c>
      <c r="K83" s="69">
        <v>7.3173333333333304</v>
      </c>
      <c r="L83" s="69">
        <v>7.3208888888888897</v>
      </c>
      <c r="M83" s="69">
        <v>7.3244444444444401</v>
      </c>
      <c r="N83" s="69">
        <v>7.3280000000000003</v>
      </c>
      <c r="O83" s="69">
        <v>7.3315555555555596</v>
      </c>
      <c r="P83" s="69">
        <v>7.33511111111111</v>
      </c>
      <c r="Q83" s="69">
        <v>7.3386666666666702</v>
      </c>
      <c r="R83" s="69">
        <v>7.3422222222222198</v>
      </c>
      <c r="S83" s="69">
        <v>7.34577777777778</v>
      </c>
      <c r="T83" s="69">
        <v>7.3493333333333304</v>
      </c>
      <c r="U83" s="69">
        <v>7.3528888888888897</v>
      </c>
      <c r="V83" s="69">
        <v>7.3564444444444401</v>
      </c>
      <c r="W83" s="69">
        <v>7.36</v>
      </c>
      <c r="X83" s="69">
        <v>1.7279827698000001</v>
      </c>
      <c r="Y83" s="69">
        <v>4.2807847279260001</v>
      </c>
      <c r="Z83" s="69">
        <v>3.5489844157500001</v>
      </c>
      <c r="AA83" s="69">
        <v>1.89964529464</v>
      </c>
      <c r="AB83" s="69">
        <v>1.0607143832999999</v>
      </c>
      <c r="AC83" s="69">
        <v>1.3274907407100001</v>
      </c>
      <c r="AD83" s="69">
        <v>1.0319429908</v>
      </c>
      <c r="AE83" s="69">
        <v>0.1773831522</v>
      </c>
      <c r="AF83" s="69">
        <v>0</v>
      </c>
      <c r="AG83" s="69">
        <v>0</v>
      </c>
      <c r="AH83" s="69">
        <v>0</v>
      </c>
      <c r="AI83" s="69">
        <v>0</v>
      </c>
      <c r="AJ83" s="69">
        <v>4.3810215286188503E-2</v>
      </c>
      <c r="AK83" s="31">
        <f t="shared" si="45"/>
        <v>-0.99399531040485356</v>
      </c>
      <c r="AL83" s="39">
        <f t="shared" si="46"/>
        <v>-0.15211216320277843</v>
      </c>
      <c r="AM83" s="39" t="str">
        <f t="shared" si="47"/>
        <v/>
      </c>
      <c r="AN83" s="46">
        <f t="shared" si="48"/>
        <v>1.4400218096294499E-6</v>
      </c>
      <c r="AO83" s="84"/>
    </row>
    <row r="84" spans="1:41" ht="14.5" hidden="1" outlineLevel="1" x14ac:dyDescent="0.35">
      <c r="A84" s="51" t="s">
        <v>55</v>
      </c>
      <c r="B84" s="13"/>
      <c r="C84" s="13"/>
      <c r="D84" s="17" t="s">
        <v>69</v>
      </c>
      <c r="E84" s="59">
        <f>SUBTOTAL(9,E85)</f>
        <v>5.5</v>
      </c>
      <c r="F84" s="67">
        <f t="shared" ref="F84:AJ84" si="51">SUBTOTAL(9,F85)</f>
        <v>5.5919999999999996</v>
      </c>
      <c r="G84" s="67">
        <f t="shared" si="51"/>
        <v>8.2539999999999996</v>
      </c>
      <c r="H84" s="67">
        <f t="shared" si="51"/>
        <v>5.27</v>
      </c>
      <c r="I84" s="67">
        <f t="shared" si="51"/>
        <v>7.593</v>
      </c>
      <c r="J84" s="67">
        <f t="shared" si="51"/>
        <v>10.234999999999999</v>
      </c>
      <c r="K84" s="67">
        <f t="shared" si="51"/>
        <v>11.336</v>
      </c>
      <c r="L84" s="67">
        <f t="shared" si="51"/>
        <v>17.954999999999998</v>
      </c>
      <c r="M84" s="67">
        <f t="shared" si="51"/>
        <v>24.045000000000002</v>
      </c>
      <c r="N84" s="67">
        <f t="shared" si="51"/>
        <v>23.72</v>
      </c>
      <c r="O84" s="67">
        <f t="shared" si="51"/>
        <v>35.630000000000003</v>
      </c>
      <c r="P84" s="67">
        <f t="shared" si="51"/>
        <v>28.445</v>
      </c>
      <c r="Q84" s="67">
        <f t="shared" si="51"/>
        <v>32.555</v>
      </c>
      <c r="R84" s="67">
        <f t="shared" si="51"/>
        <v>36.965000000000003</v>
      </c>
      <c r="S84" s="67">
        <f t="shared" si="51"/>
        <v>33.994999999999997</v>
      </c>
      <c r="T84" s="67">
        <f t="shared" si="51"/>
        <v>35.61</v>
      </c>
      <c r="U84" s="67">
        <f t="shared" si="51"/>
        <v>33.692</v>
      </c>
      <c r="V84" s="67">
        <f t="shared" si="51"/>
        <v>36.427999999999997</v>
      </c>
      <c r="W84" s="67">
        <f t="shared" si="51"/>
        <v>47.826999999999998</v>
      </c>
      <c r="X84" s="67">
        <f t="shared" si="51"/>
        <v>40.466000000000001</v>
      </c>
      <c r="Y84" s="67">
        <f t="shared" si="51"/>
        <v>46.868000000000002</v>
      </c>
      <c r="Z84" s="67">
        <f t="shared" si="51"/>
        <v>42.993000000000002</v>
      </c>
      <c r="AA84" s="67">
        <f t="shared" si="51"/>
        <v>44.954000000000001</v>
      </c>
      <c r="AB84" s="67">
        <f t="shared" si="51"/>
        <v>46.902999999999999</v>
      </c>
      <c r="AC84" s="67">
        <f t="shared" si="51"/>
        <v>43.784999999999997</v>
      </c>
      <c r="AD84" s="67">
        <f t="shared" si="51"/>
        <v>40.682000000000002</v>
      </c>
      <c r="AE84" s="67">
        <f t="shared" si="51"/>
        <v>31.594000000000001</v>
      </c>
      <c r="AF84" s="67">
        <f t="shared" si="51"/>
        <v>34.887</v>
      </c>
      <c r="AG84" s="67">
        <f t="shared" si="51"/>
        <v>34.64</v>
      </c>
      <c r="AH84" s="67">
        <f t="shared" si="51"/>
        <v>39.786000000000001</v>
      </c>
      <c r="AI84" s="67">
        <f t="shared" si="51"/>
        <v>42.73</v>
      </c>
      <c r="AJ84" s="67">
        <f t="shared" si="51"/>
        <v>41.646000000000001</v>
      </c>
      <c r="AK84" s="30">
        <f t="shared" si="45"/>
        <v>6.5720000000000001</v>
      </c>
      <c r="AL84" s="38">
        <f t="shared" si="46"/>
        <v>6.7484634433188084E-2</v>
      </c>
      <c r="AM84" s="38">
        <f t="shared" si="47"/>
        <v>-2.5368593494032199E-2</v>
      </c>
      <c r="AN84" s="45">
        <f t="shared" si="48"/>
        <v>1.3688850395294548E-3</v>
      </c>
      <c r="AO84" s="84"/>
    </row>
    <row r="85" spans="1:41" ht="14.5" hidden="1" outlineLevel="2" x14ac:dyDescent="0.35">
      <c r="A85" s="51" t="s">
        <v>55</v>
      </c>
      <c r="B85" s="13" t="s">
        <v>69</v>
      </c>
      <c r="C85" s="13" t="s">
        <v>5</v>
      </c>
      <c r="D85" s="18" t="s">
        <v>29</v>
      </c>
      <c r="E85" s="60">
        <v>5.5</v>
      </c>
      <c r="F85" s="69">
        <v>5.5919999999999996</v>
      </c>
      <c r="G85" s="69">
        <v>8.2539999999999996</v>
      </c>
      <c r="H85" s="69">
        <v>5.27</v>
      </c>
      <c r="I85" s="69">
        <v>7.593</v>
      </c>
      <c r="J85" s="69">
        <v>10.234999999999999</v>
      </c>
      <c r="K85" s="69">
        <v>11.336</v>
      </c>
      <c r="L85" s="69">
        <v>17.954999999999998</v>
      </c>
      <c r="M85" s="69">
        <v>24.045000000000002</v>
      </c>
      <c r="N85" s="69">
        <v>23.72</v>
      </c>
      <c r="O85" s="69">
        <v>35.630000000000003</v>
      </c>
      <c r="P85" s="69">
        <v>28.445</v>
      </c>
      <c r="Q85" s="69">
        <v>32.555</v>
      </c>
      <c r="R85" s="69">
        <v>36.965000000000003</v>
      </c>
      <c r="S85" s="69">
        <v>33.994999999999997</v>
      </c>
      <c r="T85" s="69">
        <v>35.61</v>
      </c>
      <c r="U85" s="69">
        <v>33.692</v>
      </c>
      <c r="V85" s="69">
        <v>36.427999999999997</v>
      </c>
      <c r="W85" s="69">
        <v>47.826999999999998</v>
      </c>
      <c r="X85" s="69">
        <v>40.466000000000001</v>
      </c>
      <c r="Y85" s="69">
        <v>46.868000000000002</v>
      </c>
      <c r="Z85" s="69">
        <v>42.993000000000002</v>
      </c>
      <c r="AA85" s="69">
        <v>44.954000000000001</v>
      </c>
      <c r="AB85" s="69">
        <v>46.902999999999999</v>
      </c>
      <c r="AC85" s="69">
        <v>43.784999999999997</v>
      </c>
      <c r="AD85" s="69">
        <v>40.682000000000002</v>
      </c>
      <c r="AE85" s="69">
        <v>31.594000000000001</v>
      </c>
      <c r="AF85" s="69">
        <v>34.887</v>
      </c>
      <c r="AG85" s="69">
        <v>34.64</v>
      </c>
      <c r="AH85" s="69">
        <v>39.786000000000001</v>
      </c>
      <c r="AI85" s="69">
        <v>42.73</v>
      </c>
      <c r="AJ85" s="69">
        <v>41.646000000000001</v>
      </c>
      <c r="AK85" s="31">
        <f t="shared" si="45"/>
        <v>6.5720000000000001</v>
      </c>
      <c r="AL85" s="39">
        <f t="shared" si="46"/>
        <v>6.7484634433188084E-2</v>
      </c>
      <c r="AM85" s="39">
        <f t="shared" si="47"/>
        <v>-2.5368593494032199E-2</v>
      </c>
      <c r="AN85" s="46">
        <f t="shared" si="48"/>
        <v>1.3688850395294548E-3</v>
      </c>
      <c r="AO85" s="84"/>
    </row>
    <row r="86" spans="1:41" ht="14.5" collapsed="1" x14ac:dyDescent="0.35">
      <c r="A86" s="51" t="s">
        <v>55</v>
      </c>
      <c r="B86" s="77"/>
      <c r="C86" s="77"/>
      <c r="D86" s="16" t="s">
        <v>34</v>
      </c>
      <c r="E86" s="58">
        <f>SUBTOTAL(9,E87:E101)-SUMIF($D87:$D101,"Biomass",E87:E101)</f>
        <v>3434.868746760766</v>
      </c>
      <c r="F86" s="66">
        <f t="shared" ref="F86:AE86" si="52">SUBTOTAL(9,F87:F101)-SUMIF($D87:$D101,"Biomass",F87:F101)</f>
        <v>3271.9376095315993</v>
      </c>
      <c r="G86" s="66">
        <f t="shared" si="52"/>
        <v>3454.761087241935</v>
      </c>
      <c r="H86" s="66">
        <f t="shared" si="52"/>
        <v>3150.1057907712448</v>
      </c>
      <c r="I86" s="66">
        <f t="shared" si="52"/>
        <v>3507.9307919354978</v>
      </c>
      <c r="J86" s="66">
        <f t="shared" si="52"/>
        <v>3470.6633022426913</v>
      </c>
      <c r="K86" s="66">
        <f t="shared" si="52"/>
        <v>3408.163792245341</v>
      </c>
      <c r="L86" s="66">
        <f t="shared" si="52"/>
        <v>3481.5229073764835</v>
      </c>
      <c r="M86" s="66">
        <f t="shared" si="52"/>
        <v>3592.5772626258586</v>
      </c>
      <c r="N86" s="66">
        <f t="shared" si="52"/>
        <v>3662.2560503116711</v>
      </c>
      <c r="O86" s="66">
        <f t="shared" si="52"/>
        <v>3743.4675528602497</v>
      </c>
      <c r="P86" s="66">
        <f t="shared" si="52"/>
        <v>3771.1611836125562</v>
      </c>
      <c r="Q86" s="66">
        <f t="shared" si="52"/>
        <v>3908.3623037816915</v>
      </c>
      <c r="R86" s="66">
        <f t="shared" si="52"/>
        <v>4181.9559616894976</v>
      </c>
      <c r="S86" s="66">
        <f t="shared" si="52"/>
        <v>4151.7763828125489</v>
      </c>
      <c r="T86" s="66">
        <f t="shared" si="52"/>
        <v>4258.1587932685379</v>
      </c>
      <c r="U86" s="66">
        <f t="shared" si="52"/>
        <v>4213.6943892354193</v>
      </c>
      <c r="V86" s="66">
        <f t="shared" si="52"/>
        <v>4071.6482883122553</v>
      </c>
      <c r="W86" s="66">
        <f t="shared" si="52"/>
        <v>3941.8626383365568</v>
      </c>
      <c r="X86" s="66">
        <f t="shared" si="52"/>
        <v>3759.6976588573211</v>
      </c>
      <c r="Y86" s="66">
        <f t="shared" si="52"/>
        <v>3654.8129883779625</v>
      </c>
      <c r="Z86" s="66">
        <f t="shared" si="52"/>
        <v>3765.8367217732584</v>
      </c>
      <c r="AA86" s="66">
        <f t="shared" si="52"/>
        <v>4096.2677467490921</v>
      </c>
      <c r="AB86" s="66">
        <f t="shared" si="52"/>
        <v>4178.4798662617522</v>
      </c>
      <c r="AC86" s="66">
        <f t="shared" si="52"/>
        <v>4106.1194718905117</v>
      </c>
      <c r="AD86" s="66">
        <f t="shared" si="52"/>
        <v>4109.0646480649066</v>
      </c>
      <c r="AE86" s="66">
        <f t="shared" si="52"/>
        <v>4023.1617100686008</v>
      </c>
      <c r="AF86" s="66">
        <f t="shared" ref="AF86" si="53">SUBTOTAL(9,AF87:AF101)-SUMIF($D87:$D101,"Biomass",AF87:AF101)</f>
        <v>4108.3838969242497</v>
      </c>
      <c r="AG86" s="66">
        <f>SUBTOTAL(9,AG87:AG101)-SUMIF($D87:$D101,"Biomass",AG87:AG101)</f>
        <v>4066.4117849025852</v>
      </c>
      <c r="AH86" s="66">
        <f>SUBTOTAL(9,AH87:AH101)-SUMIF($D87:$D101,"Biomass",AH87:AH101)</f>
        <v>4583.1767035878875</v>
      </c>
      <c r="AI86" s="66">
        <f>SUBTOTAL(9,AI87:AI101)-SUMIF($D87:$D101,"Biomass",AI87:AI101)</f>
        <v>4499.8048514504389</v>
      </c>
      <c r="AJ86" s="66">
        <f>SUBTOTAL(9,AJ87:AJ101)-SUMIF($D87:$D101,"Biomass",AJ87:AJ101)</f>
        <v>4395.1611743284866</v>
      </c>
      <c r="AK86" s="29">
        <f t="shared" si="45"/>
        <v>0.2795717968767566</v>
      </c>
      <c r="AL86" s="37">
        <f t="shared" si="46"/>
        <v>7.9841397048201479E-3</v>
      </c>
      <c r="AM86" s="37">
        <f t="shared" si="47"/>
        <v>-2.3255158962776412E-2</v>
      </c>
      <c r="AN86" s="44">
        <f t="shared" si="48"/>
        <v>0.14446694467317331</v>
      </c>
      <c r="AO86" s="84"/>
    </row>
    <row r="87" spans="1:41" ht="14.5" hidden="1" outlineLevel="1" x14ac:dyDescent="0.35">
      <c r="A87" s="51" t="s">
        <v>55</v>
      </c>
      <c r="B87" s="77"/>
      <c r="C87" s="77"/>
      <c r="D87" s="17" t="s">
        <v>35</v>
      </c>
      <c r="E87" s="59">
        <f>SUBTOTAL(9,E88:E91)-SUMIF($D88:$D91,"Biomass",E88:E91)</f>
        <v>1212.354045025254</v>
      </c>
      <c r="F87" s="67">
        <f t="shared" ref="F87:AE87" si="54">SUBTOTAL(9,F88:F91)-SUMIF($D88:$D91,"Biomass",F88:F91)</f>
        <v>1097.0328258233837</v>
      </c>
      <c r="G87" s="67">
        <f t="shared" si="54"/>
        <v>1201.6555563141831</v>
      </c>
      <c r="H87" s="67">
        <f t="shared" si="54"/>
        <v>1218.1802124105432</v>
      </c>
      <c r="I87" s="67">
        <f t="shared" si="54"/>
        <v>1289.7571050948811</v>
      </c>
      <c r="J87" s="67">
        <f t="shared" si="54"/>
        <v>1361.729221307442</v>
      </c>
      <c r="K87" s="67">
        <f t="shared" si="54"/>
        <v>1401.484403171999</v>
      </c>
      <c r="L87" s="67">
        <f t="shared" si="54"/>
        <v>1493.3303817723029</v>
      </c>
      <c r="M87" s="67">
        <f t="shared" si="54"/>
        <v>1544.5917836267568</v>
      </c>
      <c r="N87" s="67">
        <f t="shared" si="54"/>
        <v>1581.3378042732111</v>
      </c>
      <c r="O87" s="67">
        <f t="shared" si="54"/>
        <v>1520.15456288529</v>
      </c>
      <c r="P87" s="67">
        <f t="shared" si="54"/>
        <v>1536.0841928474774</v>
      </c>
      <c r="Q87" s="67">
        <f t="shared" si="54"/>
        <v>1677.9771665272799</v>
      </c>
      <c r="R87" s="67">
        <f t="shared" si="54"/>
        <v>1775.9939156516534</v>
      </c>
      <c r="S87" s="67">
        <f t="shared" si="54"/>
        <v>1601.3277920464782</v>
      </c>
      <c r="T87" s="67">
        <f t="shared" si="54"/>
        <v>1770.7416230075719</v>
      </c>
      <c r="U87" s="67">
        <f t="shared" si="54"/>
        <v>1798.1186327065743</v>
      </c>
      <c r="V87" s="67">
        <f t="shared" si="54"/>
        <v>1730.9527321853734</v>
      </c>
      <c r="W87" s="67">
        <f t="shared" si="54"/>
        <v>1647.2009631835797</v>
      </c>
      <c r="X87" s="67">
        <f t="shared" si="54"/>
        <v>1435.0733531160301</v>
      </c>
      <c r="Y87" s="67">
        <f t="shared" si="54"/>
        <v>1307.4514115146221</v>
      </c>
      <c r="Z87" s="67">
        <f t="shared" si="54"/>
        <v>1429.7237495815291</v>
      </c>
      <c r="AA87" s="67">
        <f t="shared" si="54"/>
        <v>1616.0659627843213</v>
      </c>
      <c r="AB87" s="67">
        <f t="shared" si="54"/>
        <v>1701.6806223851834</v>
      </c>
      <c r="AC87" s="67">
        <f t="shared" si="54"/>
        <v>1563.3331413033782</v>
      </c>
      <c r="AD87" s="67">
        <f t="shared" si="54"/>
        <v>1439.3146683485113</v>
      </c>
      <c r="AE87" s="67">
        <f t="shared" si="54"/>
        <v>1369.6896323265682</v>
      </c>
      <c r="AF87" s="67">
        <f t="shared" ref="AF87" si="55">SUBTOTAL(9,AF88:AF91)-SUMIF($D88:$D91,"Biomass",AF88:AF91)</f>
        <v>1346.389596920259</v>
      </c>
      <c r="AG87" s="67">
        <f>SUBTOTAL(9,AG88:AG91)-SUMIF($D88:$D91,"Biomass",AG88:AG91)</f>
        <v>1342.6541658451015</v>
      </c>
      <c r="AH87" s="67">
        <f>SUBTOTAL(9,AH88:AH91)-SUMIF($D88:$D91,"Biomass",AH88:AH91)</f>
        <v>1619.5855709979085</v>
      </c>
      <c r="AI87" s="67">
        <f>SUBTOTAL(9,AI88:AI91)-SUMIF($D88:$D91,"Biomass",AI88:AI91)</f>
        <v>1586.8714311723322</v>
      </c>
      <c r="AJ87" s="67">
        <f>SUBTOTAL(9,AJ88:AJ91)-SUMIF($D88:$D91,"Biomass",AJ88:AJ91)</f>
        <v>1471.8010898516327</v>
      </c>
      <c r="AK87" s="30">
        <f t="shared" si="45"/>
        <v>0.21400270481299399</v>
      </c>
      <c r="AL87" s="38">
        <f t="shared" si="46"/>
        <v>6.2751850771782802E-3</v>
      </c>
      <c r="AM87" s="38">
        <f t="shared" si="47"/>
        <v>-7.2513966198061164E-2</v>
      </c>
      <c r="AN87" s="45">
        <f t="shared" si="48"/>
        <v>4.8377431039260593E-2</v>
      </c>
      <c r="AO87" s="84"/>
    </row>
    <row r="88" spans="1:41" ht="14.5" hidden="1" outlineLevel="2" x14ac:dyDescent="0.35">
      <c r="A88" s="51" t="s">
        <v>55</v>
      </c>
      <c r="B88" s="13" t="s">
        <v>35</v>
      </c>
      <c r="C88" s="13" t="s">
        <v>5</v>
      </c>
      <c r="D88" s="18" t="s">
        <v>5</v>
      </c>
      <c r="E88" s="60">
        <v>105.790978433254</v>
      </c>
      <c r="F88" s="69">
        <v>106.415389524454</v>
      </c>
      <c r="G88" s="69">
        <v>103.77863868906201</v>
      </c>
      <c r="H88" s="69">
        <v>103.26458545286</v>
      </c>
      <c r="I88" s="69">
        <v>103.02489991423801</v>
      </c>
      <c r="J88" s="69">
        <v>106.809743414237</v>
      </c>
      <c r="K88" s="69">
        <v>105.64769544260901</v>
      </c>
      <c r="L88" s="69">
        <v>111.346800430093</v>
      </c>
      <c r="M88" s="69">
        <v>106.42972740869</v>
      </c>
      <c r="N88" s="69">
        <v>102.884333521971</v>
      </c>
      <c r="O88" s="69">
        <v>109.58689212035</v>
      </c>
      <c r="P88" s="69">
        <v>111.112372285688</v>
      </c>
      <c r="Q88" s="69">
        <v>107.22812453454</v>
      </c>
      <c r="R88" s="69">
        <v>108.37905388619799</v>
      </c>
      <c r="S88" s="69">
        <v>103.293282661688</v>
      </c>
      <c r="T88" s="69">
        <v>108.271880154119</v>
      </c>
      <c r="U88" s="69">
        <v>99.264656479308101</v>
      </c>
      <c r="V88" s="69">
        <v>96.648570106428195</v>
      </c>
      <c r="W88" s="69">
        <v>92.682900388311594</v>
      </c>
      <c r="X88" s="69">
        <v>90.417254085222595</v>
      </c>
      <c r="Y88" s="69">
        <v>78.374030651367093</v>
      </c>
      <c r="Z88" s="69">
        <v>89.077332605039103</v>
      </c>
      <c r="AA88" s="69">
        <v>82.825522573203401</v>
      </c>
      <c r="AB88" s="69">
        <v>82.0244277953135</v>
      </c>
      <c r="AC88" s="69">
        <v>87.607989784230199</v>
      </c>
      <c r="AD88" s="69">
        <v>88.716097050451296</v>
      </c>
      <c r="AE88" s="69">
        <v>69.550198586594306</v>
      </c>
      <c r="AF88" s="69">
        <v>78.326814450797102</v>
      </c>
      <c r="AG88" s="69">
        <v>73.270916710533399</v>
      </c>
      <c r="AH88" s="69">
        <v>72.958008361877404</v>
      </c>
      <c r="AI88" s="69">
        <v>76.4916923855492</v>
      </c>
      <c r="AJ88" s="69">
        <v>70.046131598748701</v>
      </c>
      <c r="AK88" s="31">
        <f t="shared" si="45"/>
        <v>-0.33788180583902583</v>
      </c>
      <c r="AL88" s="39">
        <f t="shared" si="46"/>
        <v>-1.3212302257624819E-2</v>
      </c>
      <c r="AM88" s="39">
        <f t="shared" si="47"/>
        <v>-8.4264847407379273E-2</v>
      </c>
      <c r="AN88" s="46">
        <f t="shared" si="48"/>
        <v>2.3023844216116434E-3</v>
      </c>
      <c r="AO88" s="84"/>
    </row>
    <row r="89" spans="1:41" ht="14.5" hidden="1" outlineLevel="2" x14ac:dyDescent="0.35">
      <c r="A89" s="51" t="s">
        <v>55</v>
      </c>
      <c r="B89" s="13" t="s">
        <v>35</v>
      </c>
      <c r="C89" s="13" t="s">
        <v>6</v>
      </c>
      <c r="D89" s="18" t="s">
        <v>6</v>
      </c>
      <c r="E89" s="60">
        <v>35.141496345599997</v>
      </c>
      <c r="F89" s="69">
        <v>34.371407989706697</v>
      </c>
      <c r="G89" s="69">
        <v>31.961902379911098</v>
      </c>
      <c r="H89" s="69">
        <v>33.705718352373303</v>
      </c>
      <c r="I89" s="69">
        <v>65.323803282773298</v>
      </c>
      <c r="J89" s="69">
        <v>90.492484159495007</v>
      </c>
      <c r="K89" s="69">
        <v>93.800922851999999</v>
      </c>
      <c r="L89" s="69">
        <v>83.118939655640006</v>
      </c>
      <c r="M89" s="69">
        <v>69.108224607266706</v>
      </c>
      <c r="N89" s="69">
        <v>44.385614997499999</v>
      </c>
      <c r="O89" s="69">
        <v>53.222242512859999</v>
      </c>
      <c r="P89" s="69">
        <v>53.364340877569397</v>
      </c>
      <c r="Q89" s="69">
        <v>56.940446029519997</v>
      </c>
      <c r="R89" s="69">
        <v>50.5605593059855</v>
      </c>
      <c r="S89" s="69">
        <v>48.737555178230103</v>
      </c>
      <c r="T89" s="69">
        <v>112.265441127063</v>
      </c>
      <c r="U89" s="69">
        <v>181.09177371129601</v>
      </c>
      <c r="V89" s="69">
        <v>134.450269330515</v>
      </c>
      <c r="W89" s="69">
        <v>159.67210394959801</v>
      </c>
      <c r="X89" s="69">
        <v>77.266347288397597</v>
      </c>
      <c r="Y89" s="69">
        <v>178.81842924956501</v>
      </c>
      <c r="Z89" s="69">
        <v>194.61556257174001</v>
      </c>
      <c r="AA89" s="69">
        <v>331.10455107842802</v>
      </c>
      <c r="AB89" s="69">
        <v>296.68565498577999</v>
      </c>
      <c r="AC89" s="69">
        <v>145.78770239833801</v>
      </c>
      <c r="AD89" s="69">
        <v>191.68407137918999</v>
      </c>
      <c r="AE89" s="69">
        <v>107.126305257604</v>
      </c>
      <c r="AF89" s="69">
        <v>248.909214744232</v>
      </c>
      <c r="AG89" s="69">
        <v>198.13531785312799</v>
      </c>
      <c r="AH89" s="69">
        <v>174.17129174409101</v>
      </c>
      <c r="AI89" s="69">
        <v>147.75645382694299</v>
      </c>
      <c r="AJ89" s="69">
        <v>139.278584880724</v>
      </c>
      <c r="AK89" s="31">
        <f t="shared" si="45"/>
        <v>2.9633652338245642</v>
      </c>
      <c r="AL89" s="39">
        <f t="shared" si="46"/>
        <v>4.5423817339930617E-2</v>
      </c>
      <c r="AM89" s="39">
        <f t="shared" si="47"/>
        <v>-5.7377317380319259E-2</v>
      </c>
      <c r="AN89" s="46">
        <f t="shared" si="48"/>
        <v>4.5780236077908173E-3</v>
      </c>
      <c r="AO89" s="84"/>
    </row>
    <row r="90" spans="1:41" ht="14.5" hidden="1" outlineLevel="2" x14ac:dyDescent="0.35">
      <c r="A90" s="51" t="s">
        <v>55</v>
      </c>
      <c r="B90" s="13" t="s">
        <v>35</v>
      </c>
      <c r="C90" s="13" t="s">
        <v>7</v>
      </c>
      <c r="D90" s="18" t="s">
        <v>7</v>
      </c>
      <c r="E90" s="60">
        <v>1071.4215702464001</v>
      </c>
      <c r="F90" s="69">
        <v>956.24602830922299</v>
      </c>
      <c r="G90" s="69">
        <v>1065.91501524521</v>
      </c>
      <c r="H90" s="69">
        <v>1081.2099086053099</v>
      </c>
      <c r="I90" s="69">
        <v>1121.4084018978699</v>
      </c>
      <c r="J90" s="69">
        <v>1164.4269937337101</v>
      </c>
      <c r="K90" s="69">
        <v>1202.0357848773899</v>
      </c>
      <c r="L90" s="69">
        <v>1298.8646416865699</v>
      </c>
      <c r="M90" s="69">
        <v>1369.0538316108</v>
      </c>
      <c r="N90" s="69">
        <v>1434.0678557537401</v>
      </c>
      <c r="O90" s="69">
        <v>1357.34542825208</v>
      </c>
      <c r="P90" s="69">
        <v>1371.6074796842199</v>
      </c>
      <c r="Q90" s="69">
        <v>1513.8085959632199</v>
      </c>
      <c r="R90" s="69">
        <v>1617.0543024594699</v>
      </c>
      <c r="S90" s="69">
        <v>1449.29695420656</v>
      </c>
      <c r="T90" s="69">
        <v>1550.20430172639</v>
      </c>
      <c r="U90" s="69">
        <v>1517.7622025159701</v>
      </c>
      <c r="V90" s="69">
        <v>1499.8538927484301</v>
      </c>
      <c r="W90" s="69">
        <v>1394.8459588456701</v>
      </c>
      <c r="X90" s="69">
        <v>1267.38975174241</v>
      </c>
      <c r="Y90" s="69">
        <v>1050.25895161369</v>
      </c>
      <c r="Z90" s="69">
        <v>1146.03085440475</v>
      </c>
      <c r="AA90" s="69">
        <v>1202.13588913269</v>
      </c>
      <c r="AB90" s="69">
        <v>1322.9705396040899</v>
      </c>
      <c r="AC90" s="69">
        <v>1329.93744912081</v>
      </c>
      <c r="AD90" s="69">
        <v>1158.91449991887</v>
      </c>
      <c r="AE90" s="69">
        <v>1193.0131284823699</v>
      </c>
      <c r="AF90" s="69">
        <v>1019.15356772523</v>
      </c>
      <c r="AG90" s="69">
        <v>1071.2479312814401</v>
      </c>
      <c r="AH90" s="69">
        <v>1372.45627089194</v>
      </c>
      <c r="AI90" s="69">
        <v>1362.62328495984</v>
      </c>
      <c r="AJ90" s="69">
        <v>1262.47637337216</v>
      </c>
      <c r="AK90" s="31">
        <f t="shared" si="45"/>
        <v>0.17831898146480496</v>
      </c>
      <c r="AL90" s="39">
        <f t="shared" si="46"/>
        <v>5.3072217605156791E-3</v>
      </c>
      <c r="AM90" s="39">
        <f t="shared" si="47"/>
        <v>-7.3495670221598752E-2</v>
      </c>
      <c r="AN90" s="46">
        <f t="shared" si="48"/>
        <v>4.1497023009858136E-2</v>
      </c>
      <c r="AO90" s="84"/>
    </row>
    <row r="91" spans="1:41" ht="14.5" hidden="1" outlineLevel="2" x14ac:dyDescent="0.35">
      <c r="A91" s="51" t="s">
        <v>55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45"/>
        <v/>
      </c>
      <c r="AL91" s="39" t="str">
        <f t="shared" si="46"/>
        <v/>
      </c>
      <c r="AM91" s="39" t="str">
        <f t="shared" si="47"/>
        <v/>
      </c>
      <c r="AN91" s="46">
        <f t="shared" si="48"/>
        <v>0</v>
      </c>
      <c r="AO91" s="84"/>
    </row>
    <row r="92" spans="1:41" ht="14.5" hidden="1" outlineLevel="1" x14ac:dyDescent="0.35">
      <c r="A92" s="51" t="s">
        <v>55</v>
      </c>
      <c r="B92" s="77"/>
      <c r="C92" s="77"/>
      <c r="D92" s="17" t="s">
        <v>36</v>
      </c>
      <c r="E92" s="59">
        <f>SUBTOTAL(9,E93:E96)-SUMIF($D93:$D96,"Biomass",E93:E96)</f>
        <v>878.15958698365</v>
      </c>
      <c r="F92" s="67">
        <f t="shared" ref="F92:AE92" si="56">SUBTOTAL(9,F93:F96)-SUMIF($D93:$D96,"Biomass",F93:F96)</f>
        <v>882.78756548114404</v>
      </c>
      <c r="G92" s="67">
        <f t="shared" si="56"/>
        <v>1024.6698855384559</v>
      </c>
      <c r="H92" s="67">
        <f t="shared" si="56"/>
        <v>717.79908301881005</v>
      </c>
      <c r="I92" s="67">
        <f t="shared" si="56"/>
        <v>972.32198872917411</v>
      </c>
      <c r="J92" s="67">
        <f t="shared" si="56"/>
        <v>877.72394127447399</v>
      </c>
      <c r="K92" s="67">
        <f t="shared" si="56"/>
        <v>770.13173085028006</v>
      </c>
      <c r="L92" s="67">
        <f t="shared" si="56"/>
        <v>750.08933243416698</v>
      </c>
      <c r="M92" s="67">
        <f t="shared" si="56"/>
        <v>776.58228517362409</v>
      </c>
      <c r="N92" s="67">
        <f t="shared" si="56"/>
        <v>770.555348981424</v>
      </c>
      <c r="O92" s="67">
        <f t="shared" si="56"/>
        <v>803.76699999789901</v>
      </c>
      <c r="P92" s="67">
        <f t="shared" si="56"/>
        <v>808.87499366872999</v>
      </c>
      <c r="Q92" s="67">
        <f t="shared" si="56"/>
        <v>793.22458732007999</v>
      </c>
      <c r="R92" s="67">
        <f t="shared" si="56"/>
        <v>931.2862764433969</v>
      </c>
      <c r="S92" s="67">
        <f t="shared" si="56"/>
        <v>1011.7464639636801</v>
      </c>
      <c r="T92" s="67">
        <f t="shared" si="56"/>
        <v>971.73574512763196</v>
      </c>
      <c r="U92" s="67">
        <f t="shared" si="56"/>
        <v>860.93547955284703</v>
      </c>
      <c r="V92" s="67">
        <f t="shared" si="56"/>
        <v>844.65436929596399</v>
      </c>
      <c r="W92" s="67">
        <f t="shared" si="56"/>
        <v>853.95497144261697</v>
      </c>
      <c r="X92" s="67">
        <f t="shared" si="56"/>
        <v>789.69105068583713</v>
      </c>
      <c r="Y92" s="67">
        <f t="shared" si="56"/>
        <v>852.88089020612597</v>
      </c>
      <c r="Z92" s="67">
        <f t="shared" si="56"/>
        <v>829.96632052154598</v>
      </c>
      <c r="AA92" s="67">
        <f t="shared" si="56"/>
        <v>896.47513278875499</v>
      </c>
      <c r="AB92" s="67">
        <f t="shared" si="56"/>
        <v>904.15057724970404</v>
      </c>
      <c r="AC92" s="67">
        <f t="shared" si="56"/>
        <v>951.32716873237496</v>
      </c>
      <c r="AD92" s="67">
        <f t="shared" si="56"/>
        <v>1011.9830152488989</v>
      </c>
      <c r="AE92" s="67">
        <f t="shared" si="56"/>
        <v>995.72077869193311</v>
      </c>
      <c r="AF92" s="67">
        <f t="shared" ref="AF92" si="57">SUBTOTAL(9,AF93:AF96)-SUMIF($D93:$D96,"Biomass",AF93:AF96)</f>
        <v>1061.404462281429</v>
      </c>
      <c r="AG92" s="67">
        <f>SUBTOTAL(9,AG93:AG96)-SUMIF($D93:$D96,"Biomass",AG93:AG96)</f>
        <v>1012.3987238849701</v>
      </c>
      <c r="AH92" s="67">
        <f>SUBTOTAL(9,AH93:AH96)-SUMIF($D93:$D96,"Biomass",AH93:AH96)</f>
        <v>1242.2058955853481</v>
      </c>
      <c r="AI92" s="67">
        <f>SUBTOTAL(9,AI93:AI96)-SUMIF($D93:$D96,"Biomass",AI93:AI96)</f>
        <v>1186.4161390352558</v>
      </c>
      <c r="AJ92" s="67">
        <f>SUBTOTAL(9,AJ93:AJ96)-SUMIF($D93:$D96,"Biomass",AJ93:AJ96)</f>
        <v>1183.7239525523053</v>
      </c>
      <c r="AK92" s="30">
        <f t="shared" si="45"/>
        <v>0.34795994953289111</v>
      </c>
      <c r="AL92" s="38">
        <f t="shared" si="46"/>
        <v>9.6785468111044715E-3</v>
      </c>
      <c r="AM92" s="38">
        <f t="shared" si="47"/>
        <v>-2.2691755399919522E-3</v>
      </c>
      <c r="AN92" s="45">
        <f t="shared" si="48"/>
        <v>3.8908466829504031E-2</v>
      </c>
      <c r="AO92" s="84"/>
    </row>
    <row r="93" spans="1:41" ht="14.5" hidden="1" outlineLevel="2" x14ac:dyDescent="0.35">
      <c r="A93" s="51" t="s">
        <v>55</v>
      </c>
      <c r="B93" s="13" t="s">
        <v>36</v>
      </c>
      <c r="C93" s="13" t="s">
        <v>5</v>
      </c>
      <c r="D93" s="18" t="s">
        <v>5</v>
      </c>
      <c r="E93" s="60">
        <v>235.21578709398199</v>
      </c>
      <c r="F93" s="69">
        <v>232.934078969815</v>
      </c>
      <c r="G93" s="69">
        <v>238.787327011798</v>
      </c>
      <c r="H93" s="69">
        <v>248.73392575993901</v>
      </c>
      <c r="I93" s="69">
        <v>266.96665608842898</v>
      </c>
      <c r="J93" s="69">
        <v>280.70118328816199</v>
      </c>
      <c r="K93" s="69">
        <v>289.898247657708</v>
      </c>
      <c r="L93" s="69">
        <v>298.92463231673599</v>
      </c>
      <c r="M93" s="69">
        <v>313.64788151378701</v>
      </c>
      <c r="N93" s="69">
        <v>330.87913063895297</v>
      </c>
      <c r="O93" s="69">
        <v>346.24329736939097</v>
      </c>
      <c r="P93" s="69">
        <v>360.74941704976197</v>
      </c>
      <c r="Q93" s="69">
        <v>364.99653388258599</v>
      </c>
      <c r="R93" s="69">
        <v>382.632011926676</v>
      </c>
      <c r="S93" s="69">
        <v>421.72037495574301</v>
      </c>
      <c r="T93" s="69">
        <v>415.01207753845</v>
      </c>
      <c r="U93" s="69">
        <v>406.13364009450601</v>
      </c>
      <c r="V93" s="69">
        <v>358.55388112822101</v>
      </c>
      <c r="W93" s="69">
        <v>352.41401294727098</v>
      </c>
      <c r="X93" s="69">
        <v>396.59826671818303</v>
      </c>
      <c r="Y93" s="69">
        <v>366.36522398027398</v>
      </c>
      <c r="Z93" s="69">
        <v>302.437226698573</v>
      </c>
      <c r="AA93" s="69">
        <v>418.65275812970901</v>
      </c>
      <c r="AB93" s="69">
        <v>413.18245419880401</v>
      </c>
      <c r="AC93" s="69">
        <v>478.385046851639</v>
      </c>
      <c r="AD93" s="69">
        <v>486.71216365699701</v>
      </c>
      <c r="AE93" s="69">
        <v>439.31638399854103</v>
      </c>
      <c r="AF93" s="69">
        <v>437.10371068765102</v>
      </c>
      <c r="AG93" s="69">
        <v>465.02358766937698</v>
      </c>
      <c r="AH93" s="69">
        <v>461.44247538327198</v>
      </c>
      <c r="AI93" s="69">
        <v>426.59088633316998</v>
      </c>
      <c r="AJ93" s="69">
        <v>412.49801502012502</v>
      </c>
      <c r="AK93" s="31">
        <f t="shared" si="45"/>
        <v>0.75370037919822441</v>
      </c>
      <c r="AL93" s="39">
        <f t="shared" si="46"/>
        <v>1.8285427963900647E-2</v>
      </c>
      <c r="AM93" s="39">
        <f t="shared" si="47"/>
        <v>-3.3036034675242298E-2</v>
      </c>
      <c r="AN93" s="46">
        <f t="shared" si="48"/>
        <v>1.3558621754709827E-2</v>
      </c>
      <c r="AO93" s="84"/>
    </row>
    <row r="94" spans="1:41" ht="14.5" hidden="1" outlineLevel="2" x14ac:dyDescent="0.35">
      <c r="A94" s="51" t="s">
        <v>55</v>
      </c>
      <c r="B94" s="13" t="s">
        <v>36</v>
      </c>
      <c r="C94" s="13" t="s">
        <v>6</v>
      </c>
      <c r="D94" s="18" t="s">
        <v>6</v>
      </c>
      <c r="E94" s="60">
        <v>142.22360672501799</v>
      </c>
      <c r="F94" s="69">
        <v>144.95933597251701</v>
      </c>
      <c r="G94" s="69">
        <v>132.71409872678399</v>
      </c>
      <c r="H94" s="69">
        <v>155.54200965889899</v>
      </c>
      <c r="I94" s="69">
        <v>151.18594546414499</v>
      </c>
      <c r="J94" s="69">
        <v>139.26180451656299</v>
      </c>
      <c r="K94" s="69">
        <v>135.74913129628499</v>
      </c>
      <c r="L94" s="69">
        <v>134.45053692183899</v>
      </c>
      <c r="M94" s="69">
        <v>129.73422056375301</v>
      </c>
      <c r="N94" s="69">
        <v>115.568540816848</v>
      </c>
      <c r="O94" s="69">
        <v>114.15201083355601</v>
      </c>
      <c r="P94" s="69">
        <v>142.359242212162</v>
      </c>
      <c r="Q94" s="69">
        <v>137.92640226512</v>
      </c>
      <c r="R94" s="69">
        <v>166.08313302346599</v>
      </c>
      <c r="S94" s="69">
        <v>130.55559349405101</v>
      </c>
      <c r="T94" s="69">
        <v>121.638208660299</v>
      </c>
      <c r="U94" s="69">
        <v>127.814909629824</v>
      </c>
      <c r="V94" s="69">
        <v>133.98592326733001</v>
      </c>
      <c r="W94" s="69">
        <v>145.17092457773299</v>
      </c>
      <c r="X94" s="69">
        <v>118.77215894248501</v>
      </c>
      <c r="Y94" s="69">
        <v>132.48430177841999</v>
      </c>
      <c r="Z94" s="69">
        <v>119.503929644054</v>
      </c>
      <c r="AA94" s="69">
        <v>130.88152789936001</v>
      </c>
      <c r="AB94" s="69">
        <v>134.96932521796001</v>
      </c>
      <c r="AC94" s="69">
        <v>92.257184852859993</v>
      </c>
      <c r="AD94" s="69">
        <v>91.687422216710004</v>
      </c>
      <c r="AE94" s="69">
        <v>100.0580549247</v>
      </c>
      <c r="AF94" s="69">
        <v>92.228380597789993</v>
      </c>
      <c r="AG94" s="69">
        <v>71.201386978740004</v>
      </c>
      <c r="AH94" s="69">
        <v>73.366377475690101</v>
      </c>
      <c r="AI94" s="69">
        <v>51.877794622891798</v>
      </c>
      <c r="AJ94" s="69">
        <v>44.804916680134298</v>
      </c>
      <c r="AK94" s="31">
        <f t="shared" si="45"/>
        <v>-0.68496849635685098</v>
      </c>
      <c r="AL94" s="39">
        <f t="shared" si="46"/>
        <v>-3.6575091288772787E-2</v>
      </c>
      <c r="AM94" s="39">
        <f t="shared" si="47"/>
        <v>-0.13633729024472629</v>
      </c>
      <c r="AN94" s="46">
        <f t="shared" si="48"/>
        <v>1.4727171911059782E-3</v>
      </c>
      <c r="AO94" s="84"/>
    </row>
    <row r="95" spans="1:41" ht="14.5" hidden="1" outlineLevel="2" x14ac:dyDescent="0.35">
      <c r="A95" s="51" t="s">
        <v>55</v>
      </c>
      <c r="B95" s="13" t="s">
        <v>36</v>
      </c>
      <c r="C95" s="13" t="s">
        <v>7</v>
      </c>
      <c r="D95" s="18" t="s">
        <v>7</v>
      </c>
      <c r="E95" s="60">
        <v>500.72019316465003</v>
      </c>
      <c r="F95" s="69">
        <v>504.89415053881203</v>
      </c>
      <c r="G95" s="69">
        <v>653.16845979987397</v>
      </c>
      <c r="H95" s="69">
        <v>313.52314759997199</v>
      </c>
      <c r="I95" s="69">
        <v>554.16938717660003</v>
      </c>
      <c r="J95" s="69">
        <v>457.76095346974898</v>
      </c>
      <c r="K95" s="69">
        <v>344.48435189628702</v>
      </c>
      <c r="L95" s="69">
        <v>316.71416319559199</v>
      </c>
      <c r="M95" s="69">
        <v>333.200183096084</v>
      </c>
      <c r="N95" s="69">
        <v>324.10767752562299</v>
      </c>
      <c r="O95" s="69">
        <v>343.37169179495203</v>
      </c>
      <c r="P95" s="69">
        <v>305.76633440680598</v>
      </c>
      <c r="Q95" s="69">
        <v>290.30165117237402</v>
      </c>
      <c r="R95" s="69">
        <v>382.571131493255</v>
      </c>
      <c r="S95" s="69">
        <v>459.47049551388602</v>
      </c>
      <c r="T95" s="69">
        <v>435.08545892888299</v>
      </c>
      <c r="U95" s="69">
        <v>326.98692982851702</v>
      </c>
      <c r="V95" s="69">
        <v>352.11456490041297</v>
      </c>
      <c r="W95" s="69">
        <v>356.370033917613</v>
      </c>
      <c r="X95" s="69">
        <v>274.32062502516902</v>
      </c>
      <c r="Y95" s="69">
        <v>354.031364447432</v>
      </c>
      <c r="Z95" s="69">
        <v>408.025164178919</v>
      </c>
      <c r="AA95" s="69">
        <v>346.940846759686</v>
      </c>
      <c r="AB95" s="69">
        <v>355.99879783294</v>
      </c>
      <c r="AC95" s="69">
        <v>380.684937027876</v>
      </c>
      <c r="AD95" s="69">
        <v>433.583429375192</v>
      </c>
      <c r="AE95" s="69">
        <v>456.34633976869202</v>
      </c>
      <c r="AF95" s="69">
        <v>532.07237099598797</v>
      </c>
      <c r="AG95" s="69">
        <v>476.17374923685298</v>
      </c>
      <c r="AH95" s="69">
        <v>707.39704272638596</v>
      </c>
      <c r="AI95" s="69">
        <v>707.94745807919401</v>
      </c>
      <c r="AJ95" s="69">
        <v>726.42102085204601</v>
      </c>
      <c r="AK95" s="31">
        <f t="shared" si="45"/>
        <v>0.45075239778312604</v>
      </c>
      <c r="AL95" s="39">
        <f t="shared" si="46"/>
        <v>1.2074976309289776E-2</v>
      </c>
      <c r="AM95" s="39">
        <f t="shared" si="47"/>
        <v>2.6094539308008091E-2</v>
      </c>
      <c r="AN95" s="46">
        <f t="shared" si="48"/>
        <v>2.3877127883688228E-2</v>
      </c>
      <c r="AO95" s="84"/>
    </row>
    <row r="96" spans="1:41" ht="14.5" hidden="1" outlineLevel="2" x14ac:dyDescent="0.35">
      <c r="A96" s="51" t="s">
        <v>55</v>
      </c>
      <c r="B96" s="13" t="s">
        <v>36</v>
      </c>
      <c r="C96" s="13" t="s">
        <v>8</v>
      </c>
      <c r="D96" s="18" t="s">
        <v>8</v>
      </c>
      <c r="E96" s="60">
        <v>69.159976764120003</v>
      </c>
      <c r="F96" s="69">
        <v>69.826850002800001</v>
      </c>
      <c r="G96" s="69">
        <v>69.902108031360001</v>
      </c>
      <c r="H96" s="69">
        <v>69.828342804000002</v>
      </c>
      <c r="I96" s="69">
        <v>74.089906704000001</v>
      </c>
      <c r="J96" s="69">
        <v>75.448476360840004</v>
      </c>
      <c r="K96" s="69">
        <v>52.676295986695898</v>
      </c>
      <c r="L96" s="69">
        <v>41.4859257978</v>
      </c>
      <c r="M96" s="69">
        <v>48.1660302222</v>
      </c>
      <c r="N96" s="69">
        <v>34.507572871199997</v>
      </c>
      <c r="O96" s="69">
        <v>27.136529639999999</v>
      </c>
      <c r="P96" s="69">
        <v>30.025206169200001</v>
      </c>
      <c r="Q96" s="69">
        <v>43.844389159414803</v>
      </c>
      <c r="R96" s="69">
        <v>50.424515803886401</v>
      </c>
      <c r="S96" s="69">
        <v>46.770674025926397</v>
      </c>
      <c r="T96" s="69">
        <v>51.355562585289597</v>
      </c>
      <c r="U96" s="69">
        <v>58.44581547288</v>
      </c>
      <c r="V96" s="69">
        <v>54.680123991569999</v>
      </c>
      <c r="W96" s="69">
        <v>52.547051845562997</v>
      </c>
      <c r="X96" s="69">
        <v>55.783120900451998</v>
      </c>
      <c r="Y96" s="69">
        <v>54.237738777060301</v>
      </c>
      <c r="Z96" s="69">
        <v>50.368891248644097</v>
      </c>
      <c r="AA96" s="69">
        <v>49.372734307132198</v>
      </c>
      <c r="AB96" s="69">
        <v>51.355681017468697</v>
      </c>
      <c r="AC96" s="69">
        <v>52.5484063961188</v>
      </c>
      <c r="AD96" s="69">
        <v>56.012617164966002</v>
      </c>
      <c r="AE96" s="69">
        <v>62.408198646815997</v>
      </c>
      <c r="AF96" s="69">
        <v>56.1965033458888</v>
      </c>
      <c r="AG96" s="69">
        <v>53.905412558766002</v>
      </c>
      <c r="AH96" s="69">
        <v>53.238438549118499</v>
      </c>
      <c r="AI96" s="69">
        <v>51.607788943306403</v>
      </c>
      <c r="AJ96" s="69">
        <v>52.145126926215298</v>
      </c>
      <c r="AK96" s="31">
        <f t="shared" si="45"/>
        <v>-0.24602162455803422</v>
      </c>
      <c r="AL96" s="39">
        <f t="shared" si="46"/>
        <v>-9.0680412250806475E-3</v>
      </c>
      <c r="AM96" s="39">
        <f t="shared" si="47"/>
        <v>1.0411955131408357E-2</v>
      </c>
      <c r="AN96" s="46">
        <f t="shared" si="48"/>
        <v>1.7139865565398997E-3</v>
      </c>
      <c r="AO96" s="84"/>
    </row>
    <row r="97" spans="1:41" ht="14.5" hidden="1" outlineLevel="1" x14ac:dyDescent="0.35">
      <c r="A97" s="51" t="s">
        <v>55</v>
      </c>
      <c r="B97" s="77"/>
      <c r="C97" s="77"/>
      <c r="D97" s="17" t="s">
        <v>37</v>
      </c>
      <c r="E97" s="59">
        <f>SUBTOTAL(9,E98:E101)-SUMIF($D98:$D101,"Biomass",E98:E101)</f>
        <v>1344.3551147518619</v>
      </c>
      <c r="F97" s="67">
        <f t="shared" ref="F97:AE97" si="58">SUBTOTAL(9,F98:F101)-SUMIF($D98:$D101,"Biomass",F98:F101)</f>
        <v>1292.1172182270711</v>
      </c>
      <c r="G97" s="67">
        <f t="shared" si="58"/>
        <v>1228.435645389296</v>
      </c>
      <c r="H97" s="67">
        <f t="shared" si="58"/>
        <v>1214.1264953418922</v>
      </c>
      <c r="I97" s="67">
        <f t="shared" si="58"/>
        <v>1245.8516981114421</v>
      </c>
      <c r="J97" s="67">
        <f t="shared" si="58"/>
        <v>1231.210139660775</v>
      </c>
      <c r="K97" s="67">
        <f t="shared" si="58"/>
        <v>1236.5476582230622</v>
      </c>
      <c r="L97" s="67">
        <f t="shared" si="58"/>
        <v>1238.1031931700131</v>
      </c>
      <c r="M97" s="67">
        <f t="shared" si="58"/>
        <v>1271.403193825478</v>
      </c>
      <c r="N97" s="67">
        <f t="shared" si="58"/>
        <v>1310.362897057036</v>
      </c>
      <c r="O97" s="67">
        <f t="shared" si="58"/>
        <v>1419.5459899770608</v>
      </c>
      <c r="P97" s="67">
        <f t="shared" si="58"/>
        <v>1426.2019970963497</v>
      </c>
      <c r="Q97" s="67">
        <f t="shared" si="58"/>
        <v>1437.1605499343314</v>
      </c>
      <c r="R97" s="67">
        <f t="shared" si="58"/>
        <v>1474.675769594447</v>
      </c>
      <c r="S97" s="67">
        <f t="shared" si="58"/>
        <v>1538.7021268023905</v>
      </c>
      <c r="T97" s="67">
        <f t="shared" si="58"/>
        <v>1515.6814251333344</v>
      </c>
      <c r="U97" s="67">
        <f t="shared" si="58"/>
        <v>1554.6402769759966</v>
      </c>
      <c r="V97" s="67">
        <f t="shared" si="58"/>
        <v>1496.0411868309188</v>
      </c>
      <c r="W97" s="67">
        <f t="shared" si="58"/>
        <v>1440.70670371036</v>
      </c>
      <c r="X97" s="67">
        <f t="shared" si="58"/>
        <v>1534.9332550554541</v>
      </c>
      <c r="Y97" s="67">
        <f t="shared" si="58"/>
        <v>1494.4806866572139</v>
      </c>
      <c r="Z97" s="67">
        <f t="shared" si="58"/>
        <v>1506.1466516701832</v>
      </c>
      <c r="AA97" s="67">
        <f t="shared" si="58"/>
        <v>1583.7266511760149</v>
      </c>
      <c r="AB97" s="67">
        <f t="shared" si="58"/>
        <v>1572.648666626865</v>
      </c>
      <c r="AC97" s="67">
        <f t="shared" si="58"/>
        <v>1591.4591618547583</v>
      </c>
      <c r="AD97" s="67">
        <f t="shared" si="58"/>
        <v>1657.766964467497</v>
      </c>
      <c r="AE97" s="67">
        <f t="shared" si="58"/>
        <v>1657.7512990501</v>
      </c>
      <c r="AF97" s="67">
        <f t="shared" ref="AF97" si="59">SUBTOTAL(9,AF98:AF101)-SUMIF($D98:$D101,"Biomass",AF98:AF101)</f>
        <v>1700.5898377225608</v>
      </c>
      <c r="AG97" s="67">
        <f>SUBTOTAL(9,AG98:AG101)-SUMIF($D98:$D101,"Biomass",AG98:AG101)</f>
        <v>1711.3588951725142</v>
      </c>
      <c r="AH97" s="67">
        <f>SUBTOTAL(9,AH98:AH101)-SUMIF($D98:$D101,"Biomass",AH98:AH101)</f>
        <v>1721.3852370046307</v>
      </c>
      <c r="AI97" s="67">
        <f>SUBTOTAL(9,AI98:AI101)-SUMIF($D98:$D101,"Biomass",AI98:AI101)</f>
        <v>1726.5172812428505</v>
      </c>
      <c r="AJ97" s="67">
        <f>SUBTOTAL(9,AJ98:AJ101)-SUMIF($D98:$D101,"Biomass",AJ98:AJ101)</f>
        <v>1739.6361319245486</v>
      </c>
      <c r="AK97" s="30">
        <f t="shared" si="45"/>
        <v>0.2940302103478416</v>
      </c>
      <c r="AL97" s="38">
        <f t="shared" si="46"/>
        <v>8.3495531570554338E-3</v>
      </c>
      <c r="AM97" s="38">
        <f t="shared" si="47"/>
        <v>7.5984473623422755E-3</v>
      </c>
      <c r="AN97" s="45">
        <f t="shared" si="48"/>
        <v>5.7181046804408671E-2</v>
      </c>
      <c r="AO97" s="84"/>
    </row>
    <row r="98" spans="1:41" ht="14.5" hidden="1" outlineLevel="2" x14ac:dyDescent="0.35">
      <c r="A98" s="51" t="s">
        <v>55</v>
      </c>
      <c r="B98" s="13" t="s">
        <v>37</v>
      </c>
      <c r="C98" s="13" t="s">
        <v>5</v>
      </c>
      <c r="D98" s="18" t="s">
        <v>5</v>
      </c>
      <c r="E98" s="60">
        <v>184.89957379890299</v>
      </c>
      <c r="F98" s="69">
        <v>199.49068734054299</v>
      </c>
      <c r="G98" s="69">
        <v>226.68436755054901</v>
      </c>
      <c r="H98" s="69">
        <v>227.87021746201901</v>
      </c>
      <c r="I98" s="69">
        <v>237.786348156202</v>
      </c>
      <c r="J98" s="69">
        <v>233.03698204873999</v>
      </c>
      <c r="K98" s="69">
        <v>244.93420782112901</v>
      </c>
      <c r="L98" s="69">
        <v>260.05576289593103</v>
      </c>
      <c r="M98" s="69">
        <v>268.85881573192199</v>
      </c>
      <c r="N98" s="69">
        <v>288.77409980577301</v>
      </c>
      <c r="O98" s="69">
        <v>379.53277163476298</v>
      </c>
      <c r="P98" s="69">
        <v>380.100603295155</v>
      </c>
      <c r="Q98" s="69">
        <v>361.306664407678</v>
      </c>
      <c r="R98" s="69">
        <v>365.18310257424997</v>
      </c>
      <c r="S98" s="69">
        <v>383.54869298290498</v>
      </c>
      <c r="T98" s="69">
        <v>345.91646792209298</v>
      </c>
      <c r="U98" s="69">
        <v>370.09739980465503</v>
      </c>
      <c r="V98" s="69">
        <v>302.20040760883899</v>
      </c>
      <c r="W98" s="69">
        <v>292.71850927773602</v>
      </c>
      <c r="X98" s="69">
        <v>344.15453583378599</v>
      </c>
      <c r="Y98" s="69">
        <v>319.31208960280702</v>
      </c>
      <c r="Z98" s="69">
        <v>299.14747715329599</v>
      </c>
      <c r="AA98" s="69">
        <v>332.714559149195</v>
      </c>
      <c r="AB98" s="69">
        <v>327.496856729775</v>
      </c>
      <c r="AC98" s="69">
        <v>354.437113991758</v>
      </c>
      <c r="AD98" s="69">
        <v>370.118858391797</v>
      </c>
      <c r="AE98" s="69">
        <v>347.37515587026002</v>
      </c>
      <c r="AF98" s="69">
        <v>368.59764253011099</v>
      </c>
      <c r="AG98" s="69">
        <v>365.60323200803401</v>
      </c>
      <c r="AH98" s="69">
        <v>369.385819870143</v>
      </c>
      <c r="AI98" s="69">
        <v>388.41828603209098</v>
      </c>
      <c r="AJ98" s="69">
        <v>385.49050841408501</v>
      </c>
      <c r="AK98" s="31">
        <f t="shared" si="45"/>
        <v>1.0848642346430988</v>
      </c>
      <c r="AL98" s="39">
        <f t="shared" si="46"/>
        <v>2.3983200351354705E-2</v>
      </c>
      <c r="AM98" s="39">
        <f t="shared" si="47"/>
        <v>-7.5376925425288954E-3</v>
      </c>
      <c r="AN98" s="46">
        <f t="shared" si="48"/>
        <v>1.2670897321438898E-2</v>
      </c>
      <c r="AO98" s="84"/>
    </row>
    <row r="99" spans="1:41" ht="14.5" hidden="1" outlineLevel="2" x14ac:dyDescent="0.35">
      <c r="A99" s="51" t="s">
        <v>55</v>
      </c>
      <c r="B99" s="13" t="s">
        <v>37</v>
      </c>
      <c r="C99" s="13" t="s">
        <v>6</v>
      </c>
      <c r="D99" s="18" t="s">
        <v>6</v>
      </c>
      <c r="E99" s="60">
        <v>344.92853664</v>
      </c>
      <c r="F99" s="69">
        <v>244.60743070170699</v>
      </c>
      <c r="G99" s="69">
        <v>143.23964147679999</v>
      </c>
      <c r="H99" s="69">
        <v>116.957791042293</v>
      </c>
      <c r="I99" s="69">
        <v>120.328959075271</v>
      </c>
      <c r="J99" s="69">
        <v>118.62349398105199</v>
      </c>
      <c r="K99" s="69">
        <v>113.15117761441699</v>
      </c>
      <c r="L99" s="69">
        <v>117.52443038585299</v>
      </c>
      <c r="M99" s="69">
        <v>122.632342755493</v>
      </c>
      <c r="N99" s="69">
        <v>109.14185675500001</v>
      </c>
      <c r="O99" s="69">
        <v>101.07273071988099</v>
      </c>
      <c r="P99" s="69">
        <v>66.847730572590507</v>
      </c>
      <c r="Q99" s="69">
        <v>56.3220033034533</v>
      </c>
      <c r="R99" s="69">
        <v>76.443669091677194</v>
      </c>
      <c r="S99" s="69">
        <v>80.248099228245593</v>
      </c>
      <c r="T99" s="69">
        <v>81.451932515301706</v>
      </c>
      <c r="U99" s="69">
        <v>63.596224905171603</v>
      </c>
      <c r="V99" s="69">
        <v>50.93476189063</v>
      </c>
      <c r="W99" s="69">
        <v>33.6321953168043</v>
      </c>
      <c r="X99" s="69">
        <v>79.015717659098001</v>
      </c>
      <c r="Y99" s="69">
        <v>49.197702213386997</v>
      </c>
      <c r="Z99" s="69">
        <v>67.020763908817202</v>
      </c>
      <c r="AA99" s="69">
        <v>43.698736160259998</v>
      </c>
      <c r="AB99" s="69">
        <v>30.660259464319999</v>
      </c>
      <c r="AC99" s="69">
        <v>31.986196356219999</v>
      </c>
      <c r="AD99" s="69">
        <v>36.118779534369999</v>
      </c>
      <c r="AE99" s="69">
        <v>31.74628834156</v>
      </c>
      <c r="AF99" s="69">
        <v>27.354392313089999</v>
      </c>
      <c r="AG99" s="69">
        <v>28.871690126650002</v>
      </c>
      <c r="AH99" s="69">
        <v>21.5484009159076</v>
      </c>
      <c r="AI99" s="69">
        <v>25.0069917466097</v>
      </c>
      <c r="AJ99" s="69">
        <v>21.780690682133802</v>
      </c>
      <c r="AK99" s="31">
        <f t="shared" si="45"/>
        <v>-0.93685448326687393</v>
      </c>
      <c r="AL99" s="39">
        <f t="shared" si="46"/>
        <v>-8.5252204222364236E-2</v>
      </c>
      <c r="AM99" s="39">
        <f t="shared" si="47"/>
        <v>-0.1290159607028023</v>
      </c>
      <c r="AN99" s="46">
        <f t="shared" si="48"/>
        <v>7.1592137601189925E-4</v>
      </c>
      <c r="AO99" s="84"/>
    </row>
    <row r="100" spans="1:41" ht="14.5" hidden="1" outlineLevel="2" x14ac:dyDescent="0.35">
      <c r="A100" s="51" t="s">
        <v>55</v>
      </c>
      <c r="B100" s="13" t="s">
        <v>37</v>
      </c>
      <c r="C100" s="13" t="s">
        <v>7</v>
      </c>
      <c r="D100" s="18" t="s">
        <v>7</v>
      </c>
      <c r="E100" s="60">
        <v>814.52700431295898</v>
      </c>
      <c r="F100" s="69">
        <v>848.01910018482101</v>
      </c>
      <c r="G100" s="69">
        <v>858.51163636194701</v>
      </c>
      <c r="H100" s="69">
        <v>869.29848683757996</v>
      </c>
      <c r="I100" s="69">
        <v>887.73639087996901</v>
      </c>
      <c r="J100" s="69">
        <v>879.54966363098299</v>
      </c>
      <c r="K100" s="69">
        <v>878.46227278751599</v>
      </c>
      <c r="L100" s="69">
        <v>860.52299988822904</v>
      </c>
      <c r="M100" s="69">
        <v>879.91203533806299</v>
      </c>
      <c r="N100" s="69">
        <v>912.44694049626298</v>
      </c>
      <c r="O100" s="69">
        <v>938.94048762241698</v>
      </c>
      <c r="P100" s="69">
        <v>979.25366322860395</v>
      </c>
      <c r="Q100" s="69">
        <v>1019.5318822232</v>
      </c>
      <c r="R100" s="69">
        <v>1033.0489979285201</v>
      </c>
      <c r="S100" s="69">
        <v>1074.90533459124</v>
      </c>
      <c r="T100" s="69">
        <v>1088.3130246959399</v>
      </c>
      <c r="U100" s="69">
        <v>1120.9466522661701</v>
      </c>
      <c r="V100" s="69">
        <v>1142.9060173314499</v>
      </c>
      <c r="W100" s="69">
        <v>1114.3559991158199</v>
      </c>
      <c r="X100" s="69">
        <v>1111.76300156257</v>
      </c>
      <c r="Y100" s="69">
        <v>1125.97089484102</v>
      </c>
      <c r="Z100" s="69">
        <v>1139.9784106080699</v>
      </c>
      <c r="AA100" s="69">
        <v>1207.31335586656</v>
      </c>
      <c r="AB100" s="69">
        <v>1214.4915504327701</v>
      </c>
      <c r="AC100" s="69">
        <v>1205.0358515067801</v>
      </c>
      <c r="AD100" s="69">
        <v>1251.52932654133</v>
      </c>
      <c r="AE100" s="69">
        <v>1278.6298548382799</v>
      </c>
      <c r="AF100" s="69">
        <v>1304.6378028793599</v>
      </c>
      <c r="AG100" s="69">
        <v>1316.8839730378299</v>
      </c>
      <c r="AH100" s="69">
        <v>1330.45101621858</v>
      </c>
      <c r="AI100" s="69">
        <v>1313.0920034641499</v>
      </c>
      <c r="AJ100" s="69">
        <v>1332.36493282833</v>
      </c>
      <c r="AK100" s="31">
        <f t="shared" si="45"/>
        <v>0.63575292872230715</v>
      </c>
      <c r="AL100" s="39">
        <f t="shared" si="46"/>
        <v>1.6000962951074005E-2</v>
      </c>
      <c r="AM100" s="39">
        <f t="shared" si="47"/>
        <v>1.4677516360875664E-2</v>
      </c>
      <c r="AN100" s="46">
        <f t="shared" si="48"/>
        <v>4.3794228106957878E-2</v>
      </c>
      <c r="AO100" s="84"/>
    </row>
    <row r="101" spans="1:41" ht="14.5" hidden="1" outlineLevel="2" x14ac:dyDescent="0.35">
      <c r="A101" s="51" t="s">
        <v>55</v>
      </c>
      <c r="B101" s="13" t="s">
        <v>37</v>
      </c>
      <c r="C101" s="13" t="s">
        <v>8</v>
      </c>
      <c r="D101" s="18" t="s">
        <v>8</v>
      </c>
      <c r="E101" s="60">
        <v>721.95118518220897</v>
      </c>
      <c r="F101" s="69">
        <v>722.02190571927599</v>
      </c>
      <c r="G101" s="69">
        <v>722.05524142871502</v>
      </c>
      <c r="H101" s="69">
        <v>722.113846389782</v>
      </c>
      <c r="I101" s="69">
        <v>722.09543865890203</v>
      </c>
      <c r="J101" s="69">
        <v>722.65186270700895</v>
      </c>
      <c r="K101" s="69">
        <v>730.44183407333605</v>
      </c>
      <c r="L101" s="69">
        <v>740.966715439273</v>
      </c>
      <c r="M101" s="69">
        <v>752.08096815179204</v>
      </c>
      <c r="N101" s="69">
        <v>762.46854769140305</v>
      </c>
      <c r="O101" s="69">
        <v>774.54679302877003</v>
      </c>
      <c r="P101" s="69">
        <v>784.26304122654301</v>
      </c>
      <c r="Q101" s="69">
        <v>781.42639061733701</v>
      </c>
      <c r="R101" s="69">
        <v>781.48995912705402</v>
      </c>
      <c r="S101" s="69">
        <v>782.56523553767795</v>
      </c>
      <c r="T101" s="69">
        <v>783.57878837221494</v>
      </c>
      <c r="U101" s="69">
        <v>780.13791430028004</v>
      </c>
      <c r="V101" s="69">
        <v>779.95345969217499</v>
      </c>
      <c r="W101" s="69">
        <v>776.43498658083695</v>
      </c>
      <c r="X101" s="69">
        <v>771.60152671898595</v>
      </c>
      <c r="Y101" s="69">
        <v>765.223061622552</v>
      </c>
      <c r="Z101" s="69">
        <v>759.13327645765798</v>
      </c>
      <c r="AA101" s="69">
        <v>752.72073189755201</v>
      </c>
      <c r="AB101" s="69">
        <v>748.10908718071801</v>
      </c>
      <c r="AC101" s="69">
        <v>733.75739484367898</v>
      </c>
      <c r="AD101" s="69">
        <v>717.27690362036003</v>
      </c>
      <c r="AE101" s="69">
        <v>705.03174815698196</v>
      </c>
      <c r="AF101" s="69">
        <v>691.19425357115006</v>
      </c>
      <c r="AG101" s="69">
        <v>676.73377949971803</v>
      </c>
      <c r="AH101" s="69">
        <v>674.43639377210604</v>
      </c>
      <c r="AI101" s="69">
        <v>674.35398402138605</v>
      </c>
      <c r="AJ101" s="69">
        <v>677.29003695834604</v>
      </c>
      <c r="AK101" s="31">
        <f t="shared" si="45"/>
        <v>-6.1861728521979242E-2</v>
      </c>
      <c r="AL101" s="39">
        <f t="shared" si="46"/>
        <v>-2.0578130156529983E-3</v>
      </c>
      <c r="AM101" s="39">
        <f t="shared" si="47"/>
        <v>4.3538749774285623E-3</v>
      </c>
      <c r="AN101" s="46">
        <f t="shared" si="48"/>
        <v>2.2262214834909269E-2</v>
      </c>
      <c r="AO101" s="84"/>
    </row>
    <row r="102" spans="1:41" ht="15" collapsed="1" thickBot="1" x14ac:dyDescent="0.4">
      <c r="A102" s="51" t="s">
        <v>55</v>
      </c>
      <c r="B102" s="13"/>
      <c r="C102" s="13"/>
      <c r="D102" s="21" t="s">
        <v>38</v>
      </c>
      <c r="E102" s="62">
        <f>SUBTOTAL(9,E103:E110)</f>
        <v>459.72798874917333</v>
      </c>
      <c r="F102" s="71">
        <f t="shared" ref="F102:AD102" si="60">SUBTOTAL(9,F103:F110)</f>
        <v>554.4872081605663</v>
      </c>
      <c r="G102" s="71">
        <f t="shared" si="60"/>
        <v>540.14685800346956</v>
      </c>
      <c r="H102" s="71">
        <f t="shared" si="60"/>
        <v>518.3330306206002</v>
      </c>
      <c r="I102" s="71">
        <f t="shared" si="60"/>
        <v>540.61654391186539</v>
      </c>
      <c r="J102" s="71">
        <f t="shared" si="60"/>
        <v>500.10223362361302</v>
      </c>
      <c r="K102" s="71">
        <f t="shared" si="60"/>
        <v>666.22190533086064</v>
      </c>
      <c r="L102" s="71">
        <f t="shared" si="60"/>
        <v>713.46957876171678</v>
      </c>
      <c r="M102" s="71">
        <f t="shared" si="60"/>
        <v>704.69024115467755</v>
      </c>
      <c r="N102" s="71">
        <f t="shared" si="60"/>
        <v>615.73527183945271</v>
      </c>
      <c r="O102" s="71">
        <f t="shared" si="60"/>
        <v>592.7521179759824</v>
      </c>
      <c r="P102" s="71">
        <f t="shared" si="60"/>
        <v>612.24448298273524</v>
      </c>
      <c r="Q102" s="71">
        <f t="shared" si="60"/>
        <v>586.30734984255605</v>
      </c>
      <c r="R102" s="71">
        <f t="shared" si="60"/>
        <v>610.73892443273155</v>
      </c>
      <c r="S102" s="71">
        <f t="shared" si="60"/>
        <v>862.70094328527625</v>
      </c>
      <c r="T102" s="71">
        <f t="shared" si="60"/>
        <v>908.58881178595038</v>
      </c>
      <c r="U102" s="71">
        <f t="shared" si="60"/>
        <v>958.24582450992659</v>
      </c>
      <c r="V102" s="71">
        <f t="shared" si="60"/>
        <v>1020.5071870515258</v>
      </c>
      <c r="W102" s="71">
        <f t="shared" si="60"/>
        <v>1241.3046712557909</v>
      </c>
      <c r="X102" s="71">
        <f t="shared" si="60"/>
        <v>1365.9799028862828</v>
      </c>
      <c r="Y102" s="71">
        <f t="shared" si="60"/>
        <v>1505.1176023470603</v>
      </c>
      <c r="Z102" s="71">
        <f t="shared" si="60"/>
        <v>1459.1509640288009</v>
      </c>
      <c r="AA102" s="71">
        <f t="shared" si="60"/>
        <v>1278.0768805321241</v>
      </c>
      <c r="AB102" s="71">
        <f t="shared" si="60"/>
        <v>1091.7684816260205</v>
      </c>
      <c r="AC102" s="71">
        <f t="shared" si="60"/>
        <v>1223.1914496062345</v>
      </c>
      <c r="AD102" s="71">
        <f t="shared" si="60"/>
        <v>1346.9176702501113</v>
      </c>
      <c r="AE102" s="71">
        <f t="shared" ref="AE102:AF102" si="61">SUBTOTAL(9,AE103:AE110)</f>
        <v>1151.31116372666</v>
      </c>
      <c r="AF102" s="71">
        <f t="shared" si="61"/>
        <v>1088.1884158797109</v>
      </c>
      <c r="AG102" s="71">
        <f t="shared" ref="AG102:AI102" si="62">SUBTOTAL(9,AG103:AG110)</f>
        <v>991.4162250508457</v>
      </c>
      <c r="AH102" s="71">
        <f>SUBTOTAL(9,AH103:AH110)</f>
        <v>911.95589652562228</v>
      </c>
      <c r="AI102" s="71">
        <f t="shared" si="62"/>
        <v>778.75596965920568</v>
      </c>
      <c r="AJ102" s="71">
        <f>SUBTOTAL(9,AJ103:AJ110)</f>
        <v>705.20848705729372</v>
      </c>
      <c r="AK102" s="33">
        <f t="shared" si="45"/>
        <v>0.53396900844784989</v>
      </c>
      <c r="AL102" s="41">
        <f t="shared" si="46"/>
        <v>1.3897572836682581E-2</v>
      </c>
      <c r="AM102" s="41">
        <f t="shared" si="47"/>
        <v>-9.4442271349903573E-2</v>
      </c>
      <c r="AN102" s="48">
        <f t="shared" si="48"/>
        <v>2.3179881565622881E-2</v>
      </c>
      <c r="AO102" s="84"/>
    </row>
    <row r="103" spans="1:41" ht="14.5" hidden="1" outlineLevel="1" x14ac:dyDescent="0.35">
      <c r="A103" s="51" t="s">
        <v>55</v>
      </c>
      <c r="B103" s="13" t="s">
        <v>39</v>
      </c>
      <c r="C103" s="13"/>
      <c r="D103" s="22" t="s">
        <v>39</v>
      </c>
      <c r="E103" s="59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30" t="str">
        <f t="shared" si="45"/>
        <v/>
      </c>
      <c r="AL103" s="38" t="str">
        <f t="shared" si="46"/>
        <v/>
      </c>
      <c r="AM103" s="38" t="str">
        <f t="shared" si="47"/>
        <v/>
      </c>
      <c r="AN103" s="45">
        <f t="shared" si="48"/>
        <v>0</v>
      </c>
      <c r="AO103" s="84"/>
    </row>
    <row r="104" spans="1:41" ht="14.5" hidden="1" outlineLevel="1" x14ac:dyDescent="0.35">
      <c r="A104" s="51" t="s">
        <v>55</v>
      </c>
      <c r="B104" s="13"/>
      <c r="C104" s="13"/>
      <c r="D104" s="22" t="s">
        <v>40</v>
      </c>
      <c r="E104" s="59">
        <f>SUBTOTAL(9,E105:E108)</f>
        <v>231.14547091453335</v>
      </c>
      <c r="F104" s="67">
        <f t="shared" ref="F104:AD104" si="63">SUBTOTAL(9,F105:F108)</f>
        <v>319.09490405728224</v>
      </c>
      <c r="G104" s="67">
        <f t="shared" si="63"/>
        <v>303.28767956609261</v>
      </c>
      <c r="H104" s="67">
        <f t="shared" si="63"/>
        <v>267.87106867662214</v>
      </c>
      <c r="I104" s="67">
        <f t="shared" si="63"/>
        <v>296.44934052438646</v>
      </c>
      <c r="J104" s="67">
        <f t="shared" si="63"/>
        <v>261.77108145706796</v>
      </c>
      <c r="K104" s="67">
        <f t="shared" si="63"/>
        <v>316.05512171352893</v>
      </c>
      <c r="L104" s="67">
        <f t="shared" si="63"/>
        <v>418.3520461165304</v>
      </c>
      <c r="M104" s="67">
        <f t="shared" si="63"/>
        <v>332.49466286336866</v>
      </c>
      <c r="N104" s="67">
        <f t="shared" si="63"/>
        <v>284.85848854037931</v>
      </c>
      <c r="O104" s="67">
        <f t="shared" si="63"/>
        <v>242.5451568434147</v>
      </c>
      <c r="P104" s="67">
        <f t="shared" si="63"/>
        <v>343.94881166168591</v>
      </c>
      <c r="Q104" s="67">
        <f t="shared" si="63"/>
        <v>271.39245011622666</v>
      </c>
      <c r="R104" s="67">
        <f t="shared" si="63"/>
        <v>335.58309775881719</v>
      </c>
      <c r="S104" s="67">
        <f t="shared" si="63"/>
        <v>583.0320253941594</v>
      </c>
      <c r="T104" s="67">
        <f t="shared" si="63"/>
        <v>646.39536347983596</v>
      </c>
      <c r="U104" s="67">
        <f t="shared" si="63"/>
        <v>652.56663561177254</v>
      </c>
      <c r="V104" s="67">
        <f t="shared" si="63"/>
        <v>747.21191239528787</v>
      </c>
      <c r="W104" s="67">
        <f t="shared" si="63"/>
        <v>795.84833506099596</v>
      </c>
      <c r="X104" s="67">
        <f t="shared" si="63"/>
        <v>755.9639693491057</v>
      </c>
      <c r="Y104" s="67">
        <f t="shared" si="63"/>
        <v>874.32351327948732</v>
      </c>
      <c r="Z104" s="67">
        <f t="shared" si="63"/>
        <v>838.80669052521034</v>
      </c>
      <c r="AA104" s="67">
        <f t="shared" si="63"/>
        <v>670.66791707207688</v>
      </c>
      <c r="AB104" s="67">
        <f t="shared" si="63"/>
        <v>488.06402855497515</v>
      </c>
      <c r="AC104" s="67">
        <f t="shared" si="63"/>
        <v>609.53731521910811</v>
      </c>
      <c r="AD104" s="67">
        <f t="shared" si="63"/>
        <v>702.51189714183795</v>
      </c>
      <c r="AE104" s="67">
        <f t="shared" ref="AE104:AF104" si="64">SUBTOTAL(9,AE105:AE108)</f>
        <v>581.56893906713674</v>
      </c>
      <c r="AF104" s="67">
        <f t="shared" si="64"/>
        <v>556.1678230118174</v>
      </c>
      <c r="AG104" s="67">
        <f t="shared" ref="AG104:AI104" si="65">SUBTOTAL(9,AG105:AG108)</f>
        <v>503.82623367855945</v>
      </c>
      <c r="AH104" s="67">
        <f>SUBTOTAL(9,AH105:AH108)</f>
        <v>434.84447887635451</v>
      </c>
      <c r="AI104" s="67">
        <f t="shared" si="65"/>
        <v>330.29308899812696</v>
      </c>
      <c r="AJ104" s="67">
        <f>SUBTOTAL(9,AJ105:AJ108)</f>
        <v>273.61265645202474</v>
      </c>
      <c r="AK104" s="30">
        <f t="shared" si="45"/>
        <v>0.18372493031971948</v>
      </c>
      <c r="AL104" s="38">
        <f t="shared" si="46"/>
        <v>5.4556730217019123E-3</v>
      </c>
      <c r="AM104" s="38">
        <f t="shared" si="47"/>
        <v>-0.17160647447401978</v>
      </c>
      <c r="AN104" s="45">
        <f t="shared" si="48"/>
        <v>8.9935233165991686E-3</v>
      </c>
      <c r="AO104" s="84"/>
    </row>
    <row r="105" spans="1:41" ht="14.5" hidden="1" outlineLevel="2" x14ac:dyDescent="0.35">
      <c r="A105" s="51" t="s">
        <v>55</v>
      </c>
      <c r="B105" s="13" t="s">
        <v>48</v>
      </c>
      <c r="C105" s="13"/>
      <c r="D105" s="23" t="s">
        <v>41</v>
      </c>
      <c r="E105" s="61">
        <v>1.46040865314169</v>
      </c>
      <c r="F105" s="70">
        <v>1.52290811376358</v>
      </c>
      <c r="G105" s="70">
        <v>1.45405358752144</v>
      </c>
      <c r="H105" s="70">
        <v>1.1239380619817001</v>
      </c>
      <c r="I105" s="70">
        <v>0.81352519817958802</v>
      </c>
      <c r="J105" s="70">
        <v>0.763954474714302</v>
      </c>
      <c r="K105" s="70">
        <v>0.91898922376319903</v>
      </c>
      <c r="L105" s="70">
        <v>0.74401455633063895</v>
      </c>
      <c r="M105" s="70">
        <v>0.58163929971395401</v>
      </c>
      <c r="N105" s="70">
        <v>0.64639889986278598</v>
      </c>
      <c r="O105" s="70">
        <v>0.664267901570465</v>
      </c>
      <c r="P105" s="70">
        <v>0.78264768417963104</v>
      </c>
      <c r="Q105" s="70">
        <v>0.71204566497087696</v>
      </c>
      <c r="R105" s="70">
        <v>0.45186780043310298</v>
      </c>
      <c r="S105" s="70">
        <v>0.54492331736941002</v>
      </c>
      <c r="T105" s="70">
        <v>0.52756777916128395</v>
      </c>
      <c r="U105" s="70">
        <v>0.47498602374541499</v>
      </c>
      <c r="V105" s="70">
        <v>0.53920740608435502</v>
      </c>
      <c r="W105" s="70">
        <v>0.52527907564512499</v>
      </c>
      <c r="X105" s="70">
        <v>0.42335271570566102</v>
      </c>
      <c r="Y105" s="70">
        <v>0.36533779798830901</v>
      </c>
      <c r="Z105" s="70">
        <v>0.44149074706377101</v>
      </c>
      <c r="AA105" s="70">
        <v>0.39933021666591001</v>
      </c>
      <c r="AB105" s="70">
        <v>0.32549754991380903</v>
      </c>
      <c r="AC105" s="70">
        <v>0.37350314402502199</v>
      </c>
      <c r="AD105" s="70">
        <v>0.37200546649683502</v>
      </c>
      <c r="AE105" s="70">
        <v>0.31570673558190598</v>
      </c>
      <c r="AF105" s="70">
        <v>0.33827105666365598</v>
      </c>
      <c r="AG105" s="70">
        <v>0.61668498535111804</v>
      </c>
      <c r="AH105" s="70">
        <v>0.35270286281010599</v>
      </c>
      <c r="AI105" s="70">
        <v>0.45036093814713601</v>
      </c>
      <c r="AJ105" s="70">
        <v>0.53096282990654997</v>
      </c>
      <c r="AK105" s="32">
        <f t="shared" si="45"/>
        <v>-0.6364285922544205</v>
      </c>
      <c r="AL105" s="40">
        <f t="shared" si="46"/>
        <v>-3.2111176641893335E-2</v>
      </c>
      <c r="AM105" s="40">
        <f t="shared" si="47"/>
        <v>0.17897176449410623</v>
      </c>
      <c r="AN105" s="47">
        <f t="shared" si="48"/>
        <v>1.7452506228816666E-5</v>
      </c>
      <c r="AO105" s="84"/>
    </row>
    <row r="106" spans="1:41" ht="14.5" hidden="1" outlineLevel="2" x14ac:dyDescent="0.35">
      <c r="A106" s="51" t="s">
        <v>55</v>
      </c>
      <c r="B106" s="13" t="s">
        <v>49</v>
      </c>
      <c r="C106" s="13"/>
      <c r="D106" s="23" t="s">
        <v>42</v>
      </c>
      <c r="E106" s="61">
        <v>229.478587846381</v>
      </c>
      <c r="F106" s="70">
        <v>317.34927091009598</v>
      </c>
      <c r="G106" s="70">
        <v>301.596982872561</v>
      </c>
      <c r="H106" s="70">
        <v>266.513860765206</v>
      </c>
      <c r="I106" s="70">
        <v>295.393332459649</v>
      </c>
      <c r="J106" s="70">
        <v>260.80120750933702</v>
      </c>
      <c r="K106" s="70">
        <v>314.88452230840801</v>
      </c>
      <c r="L106" s="70">
        <v>417.36557777373599</v>
      </c>
      <c r="M106" s="70">
        <v>331.68115771623002</v>
      </c>
      <c r="N106" s="70">
        <v>283.97492065232399</v>
      </c>
      <c r="O106" s="70">
        <v>241.66235598238299</v>
      </c>
      <c r="P106" s="70">
        <v>342.94013876063298</v>
      </c>
      <c r="Q106" s="70">
        <v>270.46269494753301</v>
      </c>
      <c r="R106" s="70">
        <v>334.93694039901601</v>
      </c>
      <c r="S106" s="70">
        <v>582.30175545815905</v>
      </c>
      <c r="T106" s="70">
        <v>645.68328825515198</v>
      </c>
      <c r="U106" s="70">
        <v>651.91095923246598</v>
      </c>
      <c r="V106" s="70">
        <v>746.49731204312195</v>
      </c>
      <c r="W106" s="70">
        <v>795.16882098982899</v>
      </c>
      <c r="X106" s="70">
        <v>755.38044710901102</v>
      </c>
      <c r="Y106" s="70">
        <v>873.792352331811</v>
      </c>
      <c r="Z106" s="70">
        <v>838.21474341299904</v>
      </c>
      <c r="AA106" s="70">
        <v>670.107588615346</v>
      </c>
      <c r="AB106" s="70">
        <v>487.57095938997099</v>
      </c>
      <c r="AC106" s="70">
        <v>608.96214536895798</v>
      </c>
      <c r="AD106" s="70">
        <v>701.94842490583403</v>
      </c>
      <c r="AE106" s="70">
        <v>581.06032721564202</v>
      </c>
      <c r="AF106" s="70">
        <v>555.63834627073902</v>
      </c>
      <c r="AG106" s="70">
        <v>503.02516854808101</v>
      </c>
      <c r="AH106" s="70">
        <v>434.29789282348702</v>
      </c>
      <c r="AI106" s="70">
        <v>329.63945584202702</v>
      </c>
      <c r="AJ106" s="70">
        <v>272.899766988593</v>
      </c>
      <c r="AK106" s="32">
        <f t="shared" si="45"/>
        <v>0.18921669141209496</v>
      </c>
      <c r="AL106" s="40">
        <f t="shared" si="46"/>
        <v>5.605810463278349E-3</v>
      </c>
      <c r="AM106" s="40">
        <f t="shared" si="47"/>
        <v>-0.17212650927510742</v>
      </c>
      <c r="AN106" s="47">
        <f t="shared" si="48"/>
        <v>8.9700909648407802E-3</v>
      </c>
      <c r="AO106" s="84"/>
    </row>
    <row r="107" spans="1:41" ht="14.5" hidden="1" outlineLevel="2" x14ac:dyDescent="0.35">
      <c r="A107" s="51" t="s">
        <v>55</v>
      </c>
      <c r="B107" s="13" t="s">
        <v>50</v>
      </c>
      <c r="C107" s="13"/>
      <c r="D107" s="23" t="s">
        <v>43</v>
      </c>
      <c r="E107" s="61">
        <v>0.20647441501064701</v>
      </c>
      <c r="F107" s="70">
        <v>0.222725033422631</v>
      </c>
      <c r="G107" s="70">
        <v>0.23664310601015301</v>
      </c>
      <c r="H107" s="70">
        <v>0.23326984943444301</v>
      </c>
      <c r="I107" s="70">
        <v>0.24248286655783</v>
      </c>
      <c r="J107" s="70">
        <v>0.205919473016664</v>
      </c>
      <c r="K107" s="70">
        <v>0.25161018135771002</v>
      </c>
      <c r="L107" s="70">
        <v>0.24245378646377</v>
      </c>
      <c r="M107" s="70">
        <v>0.231865847424674</v>
      </c>
      <c r="N107" s="70">
        <v>0.23716898819253801</v>
      </c>
      <c r="O107" s="70">
        <v>0.218532959461256</v>
      </c>
      <c r="P107" s="70">
        <v>0.22602521687333901</v>
      </c>
      <c r="Q107" s="70">
        <v>0.21770950372276501</v>
      </c>
      <c r="R107" s="70">
        <v>0.19428955936811401</v>
      </c>
      <c r="S107" s="70">
        <v>0.18534661863086099</v>
      </c>
      <c r="T107" s="70">
        <v>0.184507445522686</v>
      </c>
      <c r="U107" s="70">
        <v>0.18069035556122501</v>
      </c>
      <c r="V107" s="70">
        <v>0.175392946081598</v>
      </c>
      <c r="W107" s="70">
        <v>0.15423499552190301</v>
      </c>
      <c r="X107" s="70">
        <v>0.160169524389074</v>
      </c>
      <c r="Y107" s="70">
        <v>0.16582314968792899</v>
      </c>
      <c r="Z107" s="70">
        <v>0.150456365147525</v>
      </c>
      <c r="AA107" s="70">
        <v>0.160998240064958</v>
      </c>
      <c r="AB107" s="70">
        <v>0.16757161509036</v>
      </c>
      <c r="AC107" s="70">
        <v>0.20166670612510301</v>
      </c>
      <c r="AD107" s="70">
        <v>0.19146676950705499</v>
      </c>
      <c r="AE107" s="70">
        <v>0.19290511591287501</v>
      </c>
      <c r="AF107" s="70">
        <v>0.19120568441477001</v>
      </c>
      <c r="AG107" s="70">
        <v>0.184380145127332</v>
      </c>
      <c r="AH107" s="70">
        <v>0.19388319005738699</v>
      </c>
      <c r="AI107" s="70">
        <v>0.20327221795283701</v>
      </c>
      <c r="AJ107" s="70">
        <v>0.18192663352515301</v>
      </c>
      <c r="AK107" s="32">
        <f t="shared" si="45"/>
        <v>-0.11889018542189922</v>
      </c>
      <c r="AL107" s="40">
        <f t="shared" si="46"/>
        <v>-4.0746763114354323E-3</v>
      </c>
      <c r="AM107" s="40">
        <f t="shared" si="47"/>
        <v>-0.10500984661187973</v>
      </c>
      <c r="AN107" s="47">
        <f t="shared" si="48"/>
        <v>5.9798455295716204E-6</v>
      </c>
      <c r="AO107" s="84"/>
    </row>
    <row r="108" spans="1:41" ht="14.5" hidden="1" outlineLevel="2" x14ac:dyDescent="0.35">
      <c r="A108" s="51" t="s">
        <v>55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45"/>
        <v/>
      </c>
      <c r="AL108" s="40" t="str">
        <f t="shared" si="46"/>
        <v/>
      </c>
      <c r="AM108" s="40" t="str">
        <f t="shared" si="47"/>
        <v/>
      </c>
      <c r="AN108" s="47">
        <f t="shared" si="48"/>
        <v>0</v>
      </c>
      <c r="AO108" s="84"/>
    </row>
    <row r="109" spans="1:41" ht="14.5" hidden="1" outlineLevel="1" x14ac:dyDescent="0.35">
      <c r="A109" s="51" t="s">
        <v>55</v>
      </c>
      <c r="B109" s="50" t="s">
        <v>51</v>
      </c>
      <c r="C109" s="13"/>
      <c r="D109" s="22" t="s">
        <v>44</v>
      </c>
      <c r="E109" s="59">
        <v>6.3578346399999998E-3</v>
      </c>
      <c r="F109" s="67">
        <v>6.7041032840000001E-3</v>
      </c>
      <c r="G109" s="67">
        <v>6.3784373769999996E-3</v>
      </c>
      <c r="H109" s="67">
        <v>6.7619439780781396E-3</v>
      </c>
      <c r="I109" s="67">
        <v>6.4033874789601103E-3</v>
      </c>
      <c r="J109" s="67">
        <v>5.5521665450324097E-3</v>
      </c>
      <c r="K109" s="67">
        <v>7.3836173317765701E-3</v>
      </c>
      <c r="L109" s="67">
        <v>9.7326451863332594E-3</v>
      </c>
      <c r="M109" s="67">
        <v>7.7782913088274503E-3</v>
      </c>
      <c r="N109" s="67">
        <v>6.7832990733763098E-3</v>
      </c>
      <c r="O109" s="67">
        <v>5.9611325676869002E-3</v>
      </c>
      <c r="P109" s="67">
        <v>5.6713210493320202E-3</v>
      </c>
      <c r="Q109" s="67">
        <v>5.0997263293208299E-3</v>
      </c>
      <c r="R109" s="67">
        <v>3.9515462963557596E-3</v>
      </c>
      <c r="S109" s="67">
        <v>3.4571983048656799E-3</v>
      </c>
      <c r="T109" s="67">
        <v>3.2283061145150301E-3</v>
      </c>
      <c r="U109" s="67">
        <v>3.0888981539999999E-3</v>
      </c>
      <c r="V109" s="67">
        <v>6.7824763579433598E-3</v>
      </c>
      <c r="W109" s="67">
        <v>9.6730357880000003E-3</v>
      </c>
      <c r="X109" s="67">
        <v>9.0400055071424793E-3</v>
      </c>
      <c r="Y109" s="67">
        <v>8.7117146279999998E-3</v>
      </c>
      <c r="Z109" s="67">
        <v>7.4880104495206202E-3</v>
      </c>
      <c r="AA109" s="67">
        <v>6.6631715293289304E-3</v>
      </c>
      <c r="AB109" s="67">
        <v>5.4454866473175696E-3</v>
      </c>
      <c r="AC109" s="67">
        <v>6.4850033153863E-3</v>
      </c>
      <c r="AD109" s="67">
        <v>6.7223930183518896E-3</v>
      </c>
      <c r="AE109" s="67">
        <v>5.6995030151400098E-3</v>
      </c>
      <c r="AF109" s="67">
        <v>5.0849263974378396E-3</v>
      </c>
      <c r="AG109" s="67">
        <v>3.9417098003160502E-3</v>
      </c>
      <c r="AH109" s="67">
        <v>4.1056851217947396E-3</v>
      </c>
      <c r="AI109" s="67">
        <v>3.52203147667634E-3</v>
      </c>
      <c r="AJ109" s="67">
        <v>3.07981496904903E-3</v>
      </c>
      <c r="AK109" s="30">
        <f t="shared" si="45"/>
        <v>-0.51558743763599524</v>
      </c>
      <c r="AL109" s="38">
        <f t="shared" si="46"/>
        <v>-2.3110013418044972E-2</v>
      </c>
      <c r="AM109" s="38">
        <f t="shared" si="47"/>
        <v>-0.12555722757044174</v>
      </c>
      <c r="AN109" s="45">
        <f t="shared" si="48"/>
        <v>1.0123211438433675E-7</v>
      </c>
      <c r="AO109" s="84"/>
    </row>
    <row r="110" spans="1:41" ht="15" hidden="1" outlineLevel="1" thickBot="1" x14ac:dyDescent="0.4">
      <c r="A110" s="51" t="s">
        <v>55</v>
      </c>
      <c r="B110" s="13" t="s">
        <v>45</v>
      </c>
      <c r="C110" s="13"/>
      <c r="D110" s="22" t="s">
        <v>45</v>
      </c>
      <c r="E110" s="59">
        <v>228.57615999999999</v>
      </c>
      <c r="F110" s="67">
        <v>235.38560000000001</v>
      </c>
      <c r="G110" s="67">
        <v>236.8528</v>
      </c>
      <c r="H110" s="67">
        <v>250.45519999999999</v>
      </c>
      <c r="I110" s="67">
        <v>244.16079999999999</v>
      </c>
      <c r="J110" s="67">
        <v>238.32560000000001</v>
      </c>
      <c r="K110" s="67">
        <v>350.15940000000001</v>
      </c>
      <c r="L110" s="67">
        <v>295.1078</v>
      </c>
      <c r="M110" s="67">
        <v>372.18779999999998</v>
      </c>
      <c r="N110" s="67">
        <v>330.87</v>
      </c>
      <c r="O110" s="67">
        <v>350.20100000000002</v>
      </c>
      <c r="P110" s="67">
        <v>268.29000000000002</v>
      </c>
      <c r="Q110" s="67">
        <v>314.90980000000002</v>
      </c>
      <c r="R110" s="67">
        <v>275.15187512761798</v>
      </c>
      <c r="S110" s="67">
        <v>279.66546069281202</v>
      </c>
      <c r="T110" s="67">
        <v>262.19022000000001</v>
      </c>
      <c r="U110" s="67">
        <v>305.67610000000002</v>
      </c>
      <c r="V110" s="67">
        <v>273.28849217988</v>
      </c>
      <c r="W110" s="67">
        <v>445.44666315900702</v>
      </c>
      <c r="X110" s="67">
        <v>610.00689353167002</v>
      </c>
      <c r="Y110" s="67">
        <v>630.78537735294503</v>
      </c>
      <c r="Z110" s="67">
        <v>620.33678549314095</v>
      </c>
      <c r="AA110" s="67">
        <v>607.40230028851795</v>
      </c>
      <c r="AB110" s="67">
        <v>603.69900758439803</v>
      </c>
      <c r="AC110" s="67">
        <v>613.64764938381097</v>
      </c>
      <c r="AD110" s="67">
        <v>644.39905071525504</v>
      </c>
      <c r="AE110" s="67">
        <v>569.73652515650804</v>
      </c>
      <c r="AF110" s="67">
        <v>532.01550794149603</v>
      </c>
      <c r="AG110" s="67">
        <v>487.586049662486</v>
      </c>
      <c r="AH110" s="67">
        <v>477.10731196414599</v>
      </c>
      <c r="AI110" s="67">
        <v>448.45935862960198</v>
      </c>
      <c r="AJ110" s="67">
        <v>431.59275079029999</v>
      </c>
      <c r="AK110" s="30">
        <f t="shared" si="45"/>
        <v>0.88817919939813494</v>
      </c>
      <c r="AL110" s="38">
        <f t="shared" si="46"/>
        <v>2.0715288188984493E-2</v>
      </c>
      <c r="AM110" s="38">
        <f t="shared" si="47"/>
        <v>-3.7610114528198957E-2</v>
      </c>
      <c r="AN110" s="45">
        <f t="shared" si="48"/>
        <v>1.4186257016909329E-2</v>
      </c>
      <c r="AO110" s="84"/>
    </row>
    <row r="111" spans="1:41" ht="14.5" collapsed="1" x14ac:dyDescent="0.35">
      <c r="A111" s="51" t="s">
        <v>55</v>
      </c>
      <c r="B111" s="13"/>
      <c r="C111" s="13"/>
      <c r="D111" s="24" t="s">
        <v>46</v>
      </c>
      <c r="E111" s="63">
        <f>SUBTOTAL(9,E112:E113)</f>
        <v>2349.1009394633802</v>
      </c>
      <c r="F111" s="72">
        <f t="shared" ref="F111:AD111" si="66">SUBTOTAL(9,F112:F113)</f>
        <v>2209.8601853720602</v>
      </c>
      <c r="G111" s="72">
        <f t="shared" si="66"/>
        <v>2122.3863098728852</v>
      </c>
      <c r="H111" s="72">
        <f t="shared" si="66"/>
        <v>2196.4436171205371</v>
      </c>
      <c r="I111" s="72">
        <f t="shared" si="66"/>
        <v>2640.4087212009199</v>
      </c>
      <c r="J111" s="72">
        <f t="shared" si="66"/>
        <v>2730.0896319268704</v>
      </c>
      <c r="K111" s="72">
        <f t="shared" si="66"/>
        <v>2699.0609487717302</v>
      </c>
      <c r="L111" s="72">
        <f t="shared" si="66"/>
        <v>2737.9276085372303</v>
      </c>
      <c r="M111" s="72">
        <f t="shared" si="66"/>
        <v>2837.9770508922102</v>
      </c>
      <c r="N111" s="72">
        <f t="shared" si="66"/>
        <v>2745.5173061703972</v>
      </c>
      <c r="O111" s="72">
        <f t="shared" si="66"/>
        <v>2540.7448296508201</v>
      </c>
      <c r="P111" s="72">
        <f t="shared" si="66"/>
        <v>2747.5569048203834</v>
      </c>
      <c r="Q111" s="72">
        <f t="shared" si="66"/>
        <v>2815.1376150404039</v>
      </c>
      <c r="R111" s="72">
        <f t="shared" si="66"/>
        <v>2848.9569238541562</v>
      </c>
      <c r="S111" s="72">
        <f t="shared" si="66"/>
        <v>2948.7119266081691</v>
      </c>
      <c r="T111" s="72">
        <f t="shared" si="66"/>
        <v>3337.64028823117</v>
      </c>
      <c r="U111" s="72">
        <f t="shared" si="66"/>
        <v>3205.581058143865</v>
      </c>
      <c r="V111" s="72">
        <f t="shared" si="66"/>
        <v>3272.3437104688869</v>
      </c>
      <c r="W111" s="72">
        <f t="shared" si="66"/>
        <v>3469.2463389783702</v>
      </c>
      <c r="X111" s="72">
        <f t="shared" si="66"/>
        <v>3224.5436568580908</v>
      </c>
      <c r="Y111" s="72">
        <f t="shared" si="66"/>
        <v>3368.66438395557</v>
      </c>
      <c r="Z111" s="72">
        <f t="shared" si="66"/>
        <v>3442.3160909927492</v>
      </c>
      <c r="AA111" s="72">
        <f t="shared" si="66"/>
        <v>3473.1195940147231</v>
      </c>
      <c r="AB111" s="72">
        <f t="shared" si="66"/>
        <v>3447.2729297269807</v>
      </c>
      <c r="AC111" s="72">
        <f t="shared" si="66"/>
        <v>3511.928374156234</v>
      </c>
      <c r="AD111" s="72">
        <f t="shared" si="66"/>
        <v>3766.5819257304001</v>
      </c>
      <c r="AE111" s="72">
        <f t="shared" ref="AE111" si="67">SUBTOTAL(9,AE112:AE113)</f>
        <v>4216.7655409690242</v>
      </c>
      <c r="AF111" s="72">
        <f t="shared" ref="AF111" si="68">SUBTOTAL(9,AF112:AF113)</f>
        <v>4574.4343764079413</v>
      </c>
      <c r="AG111" s="72">
        <f>SUBTOTAL(9,AG112:AG113)</f>
        <v>4832.5521386390665</v>
      </c>
      <c r="AH111" s="72">
        <f>SUBTOTAL(9,AH112:AH113)</f>
        <v>4868.7193791663103</v>
      </c>
      <c r="AI111" s="72">
        <f>SUBTOTAL(9,AI112:AI113)</f>
        <v>2122.4605181323277</v>
      </c>
      <c r="AJ111" s="72">
        <f>SUBTOTAL(9,AJ112:AJ113)</f>
        <v>1251.1857000375539</v>
      </c>
      <c r="AK111" s="34">
        <f t="shared" si="45"/>
        <v>-0.46737678274337158</v>
      </c>
      <c r="AL111" s="42">
        <f t="shared" si="46"/>
        <v>-2.0115604331410686E-2</v>
      </c>
      <c r="AM111" s="42">
        <f t="shared" si="47"/>
        <v>-0.41050224993652995</v>
      </c>
      <c r="AN111" s="49">
        <f t="shared" si="48"/>
        <v>4.1125903723156977E-2</v>
      </c>
      <c r="AO111" s="84"/>
    </row>
    <row r="112" spans="1:41" ht="14.5" hidden="1" outlineLevel="1" x14ac:dyDescent="0.35">
      <c r="A112" s="51" t="s">
        <v>55</v>
      </c>
      <c r="B112" s="13" t="s">
        <v>52</v>
      </c>
      <c r="C112" s="13"/>
      <c r="D112" s="22" t="s">
        <v>32</v>
      </c>
      <c r="E112" s="59">
        <v>1321.65419184801</v>
      </c>
      <c r="F112" s="67">
        <v>1282.16337159932</v>
      </c>
      <c r="G112" s="67">
        <v>1258.34640834377</v>
      </c>
      <c r="H112" s="67">
        <v>1284.2121519156401</v>
      </c>
      <c r="I112" s="67">
        <v>1281.40765453218</v>
      </c>
      <c r="J112" s="67">
        <v>1601.8923472644201</v>
      </c>
      <c r="K112" s="67">
        <v>1627.37531743103</v>
      </c>
      <c r="L112" s="67">
        <v>1628.89780443123</v>
      </c>
      <c r="M112" s="67">
        <v>1770.21554568532</v>
      </c>
      <c r="N112" s="67">
        <v>1836.5466027121399</v>
      </c>
      <c r="O112" s="67">
        <v>1800.07608800197</v>
      </c>
      <c r="P112" s="67">
        <v>1943.2187271144901</v>
      </c>
      <c r="Q112" s="67">
        <v>1933.9761317918401</v>
      </c>
      <c r="R112" s="67">
        <v>2002.3714958815201</v>
      </c>
      <c r="S112" s="67">
        <v>2228.0911721755701</v>
      </c>
      <c r="T112" s="67">
        <v>2366.6277435638499</v>
      </c>
      <c r="U112" s="67">
        <v>2259.53361856949</v>
      </c>
      <c r="V112" s="67">
        <v>2303.91085058821</v>
      </c>
      <c r="W112" s="67">
        <v>2381.5303093396601</v>
      </c>
      <c r="X112" s="67">
        <v>2231.5690946101799</v>
      </c>
      <c r="Y112" s="67">
        <v>2325.4334604484202</v>
      </c>
      <c r="Z112" s="67">
        <v>2447.2066787321</v>
      </c>
      <c r="AA112" s="67">
        <v>2522.14644812492</v>
      </c>
      <c r="AB112" s="67">
        <v>2506.1122489683398</v>
      </c>
      <c r="AC112" s="67">
        <v>2603.9299621243499</v>
      </c>
      <c r="AD112" s="67">
        <v>2760.7554135883902</v>
      </c>
      <c r="AE112" s="67">
        <v>3273.7868225492698</v>
      </c>
      <c r="AF112" s="67">
        <v>3681.5220183973502</v>
      </c>
      <c r="AG112" s="67">
        <v>3875.1275421199498</v>
      </c>
      <c r="AH112" s="67">
        <v>3860.9668447736199</v>
      </c>
      <c r="AI112" s="67">
        <v>1571.80646829582</v>
      </c>
      <c r="AJ112" s="68">
        <v>916.47158345855496</v>
      </c>
      <c r="AK112" s="30">
        <f t="shared" si="45"/>
        <v>-0.30657233252739602</v>
      </c>
      <c r="AL112" s="40">
        <f t="shared" si="46"/>
        <v>-1.1740482927824369E-2</v>
      </c>
      <c r="AM112" s="38">
        <f t="shared" si="47"/>
        <v>-0.4169310268507741</v>
      </c>
      <c r="AN112" s="45">
        <f t="shared" si="48"/>
        <v>3.0124003259623638E-2</v>
      </c>
    </row>
    <row r="113" spans="1:40" ht="14.5" hidden="1" outlineLevel="1" x14ac:dyDescent="0.35">
      <c r="A113" s="51" t="str">
        <f t="shared" ref="A113" si="69">IF(B113="","",A$17)</f>
        <v>CO2</v>
      </c>
      <c r="B113" s="13" t="s">
        <v>53</v>
      </c>
      <c r="C113" s="13"/>
      <c r="D113" s="22" t="s">
        <v>33</v>
      </c>
      <c r="E113" s="59">
        <v>1027.44674761537</v>
      </c>
      <c r="F113" s="67">
        <v>927.69681377274003</v>
      </c>
      <c r="G113" s="67">
        <v>864.03990152911501</v>
      </c>
      <c r="H113" s="67">
        <v>912.23146520489695</v>
      </c>
      <c r="I113" s="67">
        <v>1359.0010666687399</v>
      </c>
      <c r="J113" s="67">
        <v>1128.1972846624501</v>
      </c>
      <c r="K113" s="67">
        <v>1071.6856313407</v>
      </c>
      <c r="L113" s="67">
        <v>1109.029804106</v>
      </c>
      <c r="M113" s="67">
        <v>1067.76150520689</v>
      </c>
      <c r="N113" s="67">
        <v>908.97070345825705</v>
      </c>
      <c r="O113" s="67">
        <v>740.66874164884996</v>
      </c>
      <c r="P113" s="67">
        <v>804.33817770589303</v>
      </c>
      <c r="Q113" s="67">
        <v>881.16148324856397</v>
      </c>
      <c r="R113" s="67">
        <v>846.58542797263601</v>
      </c>
      <c r="S113" s="67">
        <v>720.62075443259903</v>
      </c>
      <c r="T113" s="67">
        <v>971.01254466731996</v>
      </c>
      <c r="U113" s="67">
        <v>946.04743957437495</v>
      </c>
      <c r="V113" s="67">
        <v>968.43285988067703</v>
      </c>
      <c r="W113" s="67">
        <v>1087.7160296387101</v>
      </c>
      <c r="X113" s="67">
        <v>992.97456224791097</v>
      </c>
      <c r="Y113" s="67">
        <v>1043.23092350715</v>
      </c>
      <c r="Z113" s="67">
        <v>995.10941226064904</v>
      </c>
      <c r="AA113" s="67">
        <v>950.97314588980305</v>
      </c>
      <c r="AB113" s="67">
        <v>941.16068075864098</v>
      </c>
      <c r="AC113" s="67">
        <v>907.99841203188396</v>
      </c>
      <c r="AD113" s="67">
        <v>1005.82651214201</v>
      </c>
      <c r="AE113" s="67">
        <v>942.97871841975405</v>
      </c>
      <c r="AF113" s="67">
        <v>892.91235801059099</v>
      </c>
      <c r="AG113" s="67">
        <v>957.42459651911702</v>
      </c>
      <c r="AH113" s="81">
        <v>1007.75253439269</v>
      </c>
      <c r="AI113" s="67">
        <v>550.65404983650797</v>
      </c>
      <c r="AJ113" s="68">
        <v>334.71411657899898</v>
      </c>
      <c r="AK113" s="30">
        <f t="shared" si="45"/>
        <v>-0.67422728491199524</v>
      </c>
      <c r="AL113" s="40">
        <f t="shared" si="46"/>
        <v>-3.553255873100214E-2</v>
      </c>
      <c r="AM113" s="38">
        <f t="shared" si="47"/>
        <v>-0.3921517208883194</v>
      </c>
      <c r="AN113" s="45">
        <f t="shared" si="48"/>
        <v>1.1001900463533342E-2</v>
      </c>
    </row>
    <row r="114" spans="1:40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AN115"/>
  <sheetViews>
    <sheetView workbookViewId="0">
      <pane xSplit="4" ySplit="12" topLeftCell="AE13" activePane="bottomRight" state="frozen"/>
      <selection activeCell="D1" sqref="D1"/>
      <selection pane="topRight" activeCell="E1" sqref="E1"/>
      <selection pane="bottomLeft" activeCell="D13" sqref="D13"/>
      <selection pane="bottomRight" activeCell="E71" sqref="E71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0.58203125" customWidth="1"/>
    <col min="5" max="36" width="10.58203125" customWidth="1"/>
    <col min="37" max="39" width="14.58203125" customWidth="1"/>
    <col min="40" max="40" width="20.58203125" customWidth="1"/>
  </cols>
  <sheetData>
    <row r="1" spans="1:40" ht="14.5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0" ht="14.5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4.5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0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0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0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0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0" ht="16.5" x14ac:dyDescent="0.45">
      <c r="A8" s="51"/>
      <c r="B8" s="1"/>
      <c r="C8" s="1"/>
      <c r="D8" s="4" t="s">
        <v>56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0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0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0" ht="31" x14ac:dyDescent="0.35">
      <c r="A11" s="51"/>
      <c r="B11" s="8"/>
      <c r="C11" s="8"/>
      <c r="D11" s="9"/>
      <c r="E11" s="10">
        <v>1990</v>
      </c>
      <c r="F11" s="10">
        <v>1991</v>
      </c>
      <c r="G11" s="10">
        <v>1992</v>
      </c>
      <c r="H11" s="10">
        <v>1993</v>
      </c>
      <c r="I11" s="10">
        <v>1994</v>
      </c>
      <c r="J11" s="10">
        <v>1995</v>
      </c>
      <c r="K11" s="10">
        <v>1996</v>
      </c>
      <c r="L11" s="10">
        <v>1997</v>
      </c>
      <c r="M11" s="10">
        <v>1998</v>
      </c>
      <c r="N11" s="10">
        <v>1999</v>
      </c>
      <c r="O11" s="10">
        <v>2000</v>
      </c>
      <c r="P11" s="10">
        <v>2001</v>
      </c>
      <c r="Q11" s="10">
        <v>2002</v>
      </c>
      <c r="R11" s="10">
        <v>2003</v>
      </c>
      <c r="S11" s="10">
        <v>2004</v>
      </c>
      <c r="T11" s="10">
        <v>2005</v>
      </c>
      <c r="U11" s="10">
        <v>2006</v>
      </c>
      <c r="V11" s="10">
        <v>2007</v>
      </c>
      <c r="W11" s="10">
        <v>2008</v>
      </c>
      <c r="X11" s="10">
        <v>2009</v>
      </c>
      <c r="Y11" s="10">
        <v>2010</v>
      </c>
      <c r="Z11" s="10">
        <v>2011</v>
      </c>
      <c r="AA11" s="10">
        <v>2012</v>
      </c>
      <c r="AB11" s="10">
        <v>2013</v>
      </c>
      <c r="AC11" s="10">
        <v>2014</v>
      </c>
      <c r="AD11" s="10">
        <v>2015</v>
      </c>
      <c r="AE11" s="10">
        <v>2016</v>
      </c>
      <c r="AF11" s="10">
        <v>2017</v>
      </c>
      <c r="AG11" s="10">
        <v>2018</v>
      </c>
      <c r="AH11" s="10">
        <v>2019</v>
      </c>
      <c r="AI11" s="10">
        <v>2020</v>
      </c>
      <c r="AJ11" s="10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0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0" ht="15.5" x14ac:dyDescent="0.35">
      <c r="A13" s="51"/>
      <c r="B13" s="13"/>
      <c r="C13" s="13"/>
      <c r="D13" s="14" t="s">
        <v>1</v>
      </c>
      <c r="E13" s="56">
        <f t="shared" ref="E13:AJ13" si="0">SUBTOTAL(9,E14:E110)</f>
        <v>46.956340548159204</v>
      </c>
      <c r="F13" s="64">
        <f t="shared" si="0"/>
        <v>45.361183156119132</v>
      </c>
      <c r="G13" s="64">
        <f t="shared" si="0"/>
        <v>43.839008285377638</v>
      </c>
      <c r="H13" s="64">
        <f t="shared" si="0"/>
        <v>46.327115154536145</v>
      </c>
      <c r="I13" s="64">
        <f t="shared" si="0"/>
        <v>49.080289448653382</v>
      </c>
      <c r="J13" s="64">
        <f t="shared" si="0"/>
        <v>42.513807482446538</v>
      </c>
      <c r="K13" s="64">
        <f t="shared" si="0"/>
        <v>52.134122542191633</v>
      </c>
      <c r="L13" s="64">
        <f t="shared" si="0"/>
        <v>51.108034280414472</v>
      </c>
      <c r="M13" s="64">
        <f t="shared" si="0"/>
        <v>50.490223614405856</v>
      </c>
      <c r="N13" s="64">
        <f t="shared" si="0"/>
        <v>49.624565415586623</v>
      </c>
      <c r="O13" s="64">
        <f t="shared" si="0"/>
        <v>47.246995512527143</v>
      </c>
      <c r="P13" s="64">
        <f t="shared" si="0"/>
        <v>48.520885975045339</v>
      </c>
      <c r="Q13" s="64">
        <f t="shared" si="0"/>
        <v>44.385435336308468</v>
      </c>
      <c r="R13" s="64">
        <f t="shared" si="0"/>
        <v>39.178477204017547</v>
      </c>
      <c r="S13" s="64">
        <f t="shared" si="0"/>
        <v>40.304880606072061</v>
      </c>
      <c r="T13" s="64">
        <f t="shared" si="0"/>
        <v>45.698649147660582</v>
      </c>
      <c r="U13" s="64">
        <f t="shared" si="0"/>
        <v>58.690925641585928</v>
      </c>
      <c r="V13" s="64">
        <f t="shared" si="0"/>
        <v>49.325555205092932</v>
      </c>
      <c r="W13" s="64">
        <f t="shared" si="0"/>
        <v>40.174578071512911</v>
      </c>
      <c r="X13" s="64">
        <f t="shared" si="0"/>
        <v>45.492388963321673</v>
      </c>
      <c r="Y13" s="64">
        <f t="shared" si="0"/>
        <v>56.417511987378823</v>
      </c>
      <c r="Z13" s="64">
        <f t="shared" si="0"/>
        <v>52.443663138440449</v>
      </c>
      <c r="AA13" s="64">
        <f t="shared" si="0"/>
        <v>40.06474539643181</v>
      </c>
      <c r="AB13" s="64">
        <f t="shared" si="0"/>
        <v>32.506595675437339</v>
      </c>
      <c r="AC13" s="64">
        <f t="shared" si="0"/>
        <v>31.699104333996367</v>
      </c>
      <c r="AD13" s="64">
        <f t="shared" si="0"/>
        <v>32.662540304867356</v>
      </c>
      <c r="AE13" s="64">
        <f t="shared" si="0"/>
        <v>29.340829203454511</v>
      </c>
      <c r="AF13" s="64">
        <f t="shared" si="0"/>
        <v>24.605269002585324</v>
      </c>
      <c r="AG13" s="64">
        <f t="shared" si="0"/>
        <v>24.306769154346078</v>
      </c>
      <c r="AH13" s="64">
        <f t="shared" si="0"/>
        <v>22.314387600476365</v>
      </c>
      <c r="AI13" s="64">
        <f t="shared" si="0"/>
        <v>21.710482316541118</v>
      </c>
      <c r="AJ13" s="64">
        <f t="shared" si="0"/>
        <v>21.40375203699395</v>
      </c>
      <c r="AK13" s="27">
        <f>IFERROR(AJ13/E13-1,"")</f>
        <v>-0.54417759588735615</v>
      </c>
      <c r="AL13" s="35">
        <f>IFERROR(POWER(AJ13/E13,1/(AJ$11-E$11))-1,"")</f>
        <v>-2.5025159785663442E-2</v>
      </c>
      <c r="AM13" s="35">
        <f>IFERROR(AJ13/AI13-1,"")</f>
        <v>-1.4128211205767238E-2</v>
      </c>
      <c r="AN13" s="26"/>
    </row>
    <row r="14" spans="1:40" ht="14.5" x14ac:dyDescent="0.35">
      <c r="A14" s="51"/>
      <c r="B14" s="13"/>
      <c r="C14" s="13"/>
      <c r="D14" s="15" t="s">
        <v>2</v>
      </c>
      <c r="E14" s="57">
        <f t="shared" ref="E14:AJ14" si="1">SUBTOTAL(9,E15:E101)</f>
        <v>8.0946476510788106</v>
      </c>
      <c r="F14" s="65">
        <f t="shared" si="1"/>
        <v>7.6489636356438551</v>
      </c>
      <c r="G14" s="65">
        <f t="shared" si="1"/>
        <v>7.3378957390848445</v>
      </c>
      <c r="H14" s="65">
        <f t="shared" si="1"/>
        <v>7.1696895516750443</v>
      </c>
      <c r="I14" s="65">
        <f t="shared" si="1"/>
        <v>7.3513180841929433</v>
      </c>
      <c r="J14" s="65">
        <f t="shared" si="1"/>
        <v>7.3359490265354044</v>
      </c>
      <c r="K14" s="65">
        <f t="shared" si="1"/>
        <v>7.1714004357974588</v>
      </c>
      <c r="L14" s="65">
        <f t="shared" si="1"/>
        <v>6.9400832618649124</v>
      </c>
      <c r="M14" s="65">
        <f t="shared" si="1"/>
        <v>6.753677116481926</v>
      </c>
      <c r="N14" s="65">
        <f t="shared" si="1"/>
        <v>6.6689072503956996</v>
      </c>
      <c r="O14" s="65">
        <f t="shared" si="1"/>
        <v>6.6559502123807874</v>
      </c>
      <c r="P14" s="65">
        <f t="shared" si="1"/>
        <v>6.5594243573405109</v>
      </c>
      <c r="Q14" s="65">
        <f t="shared" si="1"/>
        <v>6.5348300551432672</v>
      </c>
      <c r="R14" s="65">
        <f t="shared" si="1"/>
        <v>6.5710558646456345</v>
      </c>
      <c r="S14" s="65">
        <f t="shared" si="1"/>
        <v>6.4902896847239893</v>
      </c>
      <c r="T14" s="65">
        <f t="shared" si="1"/>
        <v>6.5728233676592902</v>
      </c>
      <c r="U14" s="65">
        <f t="shared" si="1"/>
        <v>6.603649107602652</v>
      </c>
      <c r="V14" s="65">
        <f t="shared" si="1"/>
        <v>6.3533129896666463</v>
      </c>
      <c r="W14" s="65">
        <f t="shared" si="1"/>
        <v>6.173480903090022</v>
      </c>
      <c r="X14" s="65">
        <f t="shared" si="1"/>
        <v>5.8128128543182935</v>
      </c>
      <c r="Y14" s="65">
        <f t="shared" si="1"/>
        <v>6.0354549925347465</v>
      </c>
      <c r="Z14" s="65">
        <f t="shared" si="1"/>
        <v>6.0240080331431258</v>
      </c>
      <c r="AA14" s="65">
        <f t="shared" si="1"/>
        <v>6.3514255535550372</v>
      </c>
      <c r="AB14" s="65">
        <f t="shared" si="1"/>
        <v>6.1879504668405785</v>
      </c>
      <c r="AC14" s="65">
        <f t="shared" si="1"/>
        <v>5.6257554571299027</v>
      </c>
      <c r="AD14" s="65">
        <f t="shared" si="1"/>
        <v>5.7328735568120646</v>
      </c>
      <c r="AE14" s="65">
        <f t="shared" si="1"/>
        <v>5.3925749860658012</v>
      </c>
      <c r="AF14" s="65">
        <f t="shared" si="1"/>
        <v>5.5762195704951063</v>
      </c>
      <c r="AG14" s="65">
        <f t="shared" si="1"/>
        <v>5.3140848429552907</v>
      </c>
      <c r="AH14" s="65">
        <f t="shared" si="1"/>
        <v>5.2000322952280325</v>
      </c>
      <c r="AI14" s="65">
        <f t="shared" si="1"/>
        <v>4.9201911845266038</v>
      </c>
      <c r="AJ14" s="65">
        <f t="shared" si="1"/>
        <v>5.0829318046118255</v>
      </c>
      <c r="AK14" s="28">
        <f t="shared" ref="AK14:AK78" si="2">IFERROR(AJ14/E14-1,"")</f>
        <v>-0.37206262412985946</v>
      </c>
      <c r="AL14" s="36">
        <f t="shared" ref="AL14:AL78" si="3">IFERROR(POWER(AJ14/E14,1/(AJ$11-E$11))-1,"")</f>
        <v>-1.4898065188697629E-2</v>
      </c>
      <c r="AM14" s="36">
        <f t="shared" ref="AM14:AM78" si="4">IFERROR(AJ14/AI14-1,"")</f>
        <v>3.3076076514469754E-2</v>
      </c>
      <c r="AN14" s="43">
        <f>AJ14/$AJ$13</f>
        <v>0.2374785409505098</v>
      </c>
    </row>
    <row r="15" spans="1:40" ht="14.5" collapsed="1" x14ac:dyDescent="0.35">
      <c r="A15" s="51"/>
      <c r="B15" s="13"/>
      <c r="C15" s="13"/>
      <c r="D15" s="16" t="s">
        <v>3</v>
      </c>
      <c r="E15" s="58">
        <f>SUBTOTAL(9,E16:E27)</f>
        <v>0.10007725112243672</v>
      </c>
      <c r="F15" s="66">
        <f t="shared" ref="F15:AD15" si="5">SUBTOTAL(9,F16:F27)</f>
        <v>0.10442669777543713</v>
      </c>
      <c r="G15" s="66">
        <f t="shared" si="5"/>
        <v>0.12795943811231147</v>
      </c>
      <c r="H15" s="66">
        <f t="shared" si="5"/>
        <v>0.11436339643422538</v>
      </c>
      <c r="I15" s="66">
        <f t="shared" si="5"/>
        <v>9.3358495612198694E-2</v>
      </c>
      <c r="J15" s="66">
        <f t="shared" si="5"/>
        <v>8.39779952693291E-2</v>
      </c>
      <c r="K15" s="66">
        <f t="shared" si="5"/>
        <v>9.4271168066140998E-2</v>
      </c>
      <c r="L15" s="66">
        <f t="shared" si="5"/>
        <v>0.1155402672695771</v>
      </c>
      <c r="M15" s="66">
        <f t="shared" si="5"/>
        <v>9.1891391462361513E-2</v>
      </c>
      <c r="N15" s="66">
        <f t="shared" si="5"/>
        <v>0.11308183158625079</v>
      </c>
      <c r="O15" s="66">
        <f t="shared" si="5"/>
        <v>0.10709989785249006</v>
      </c>
      <c r="P15" s="66">
        <f t="shared" si="5"/>
        <v>0.1293718367297631</v>
      </c>
      <c r="Q15" s="66">
        <f t="shared" si="5"/>
        <v>0.11580076497008887</v>
      </c>
      <c r="R15" s="66">
        <f t="shared" si="5"/>
        <v>0.12862248097922896</v>
      </c>
      <c r="S15" s="66">
        <f t="shared" si="5"/>
        <v>0.11514599989240412</v>
      </c>
      <c r="T15" s="66">
        <f t="shared" si="5"/>
        <v>0.14285916523574604</v>
      </c>
      <c r="U15" s="66">
        <f t="shared" si="5"/>
        <v>0.14169645561633848</v>
      </c>
      <c r="V15" s="66">
        <f t="shared" si="5"/>
        <v>0.12846035532454134</v>
      </c>
      <c r="W15" s="66">
        <f t="shared" si="5"/>
        <v>0.13670763476866835</v>
      </c>
      <c r="X15" s="66">
        <f t="shared" si="5"/>
        <v>0.11099746713967919</v>
      </c>
      <c r="Y15" s="66">
        <f t="shared" si="5"/>
        <v>0.10832455984781826</v>
      </c>
      <c r="Z15" s="66">
        <f t="shared" si="5"/>
        <v>9.8148929963052328E-2</v>
      </c>
      <c r="AA15" s="66">
        <f t="shared" si="5"/>
        <v>0.11560242819615489</v>
      </c>
      <c r="AB15" s="66">
        <f t="shared" si="5"/>
        <v>9.9409406218848792E-2</v>
      </c>
      <c r="AC15" s="66">
        <f t="shared" si="5"/>
        <v>8.7654939782760372E-2</v>
      </c>
      <c r="AD15" s="66">
        <f t="shared" si="5"/>
        <v>8.5338144667980551E-2</v>
      </c>
      <c r="AE15" s="66">
        <f t="shared" ref="AE15:AH15" si="6">SUBTOTAL(9,AE16:AE27)</f>
        <v>7.174940646840372E-2</v>
      </c>
      <c r="AF15" s="66">
        <f t="shared" si="6"/>
        <v>8.0266734953948593E-2</v>
      </c>
      <c r="AG15" s="66">
        <f t="shared" ref="AG15" si="7">SUBTOTAL(9,AG16:AG27)</f>
        <v>7.507736134224835E-2</v>
      </c>
      <c r="AH15" s="66">
        <f t="shared" si="6"/>
        <v>8.5145081225186076E-2</v>
      </c>
      <c r="AI15" s="66">
        <f t="shared" ref="AI15:AJ15" si="8">SUBTOTAL(9,AI16:AI27)</f>
        <v>8.8193645473700469E-2</v>
      </c>
      <c r="AJ15" s="66">
        <f t="shared" si="8"/>
        <v>8.423262961343661E-2</v>
      </c>
      <c r="AK15" s="29">
        <f t="shared" si="2"/>
        <v>-0.15832390809391284</v>
      </c>
      <c r="AL15" s="37">
        <f t="shared" si="3"/>
        <v>-5.5445726953973207E-3</v>
      </c>
      <c r="AM15" s="37">
        <f t="shared" si="4"/>
        <v>-4.4912712690224899E-2</v>
      </c>
      <c r="AN15" s="44">
        <f t="shared" ref="AN15:AN79" si="9">AJ15/$AJ$13</f>
        <v>3.9354141959713458E-3</v>
      </c>
    </row>
    <row r="16" spans="1:40" ht="14.5" hidden="1" outlineLevel="1" x14ac:dyDescent="0.35">
      <c r="A16" s="51"/>
      <c r="B16" s="13"/>
      <c r="C16" s="13"/>
      <c r="D16" s="17" t="s">
        <v>4</v>
      </c>
      <c r="E16" s="59">
        <f>SUBTOTAL(9,E17:E20)</f>
        <v>5.6549836446179107E-2</v>
      </c>
      <c r="F16" s="67">
        <f t="shared" ref="F16:AD16" si="10">SUBTOTAL(9,F17:F20)</f>
        <v>6.5882363328336371E-2</v>
      </c>
      <c r="G16" s="67">
        <f t="shared" si="10"/>
        <v>8.3575167704417488E-2</v>
      </c>
      <c r="H16" s="67">
        <f t="shared" si="10"/>
        <v>6.9308933667510841E-2</v>
      </c>
      <c r="I16" s="67">
        <f t="shared" si="10"/>
        <v>5.4860765659832313E-2</v>
      </c>
      <c r="J16" s="67">
        <f t="shared" si="10"/>
        <v>5.001174712147765E-2</v>
      </c>
      <c r="K16" s="67">
        <f t="shared" si="10"/>
        <v>6.562714401500834E-2</v>
      </c>
      <c r="L16" s="67">
        <f t="shared" si="10"/>
        <v>9.4359976609123153E-2</v>
      </c>
      <c r="M16" s="67">
        <f t="shared" si="10"/>
        <v>7.0983104414301459E-2</v>
      </c>
      <c r="N16" s="67">
        <f t="shared" si="10"/>
        <v>9.1138896566048802E-2</v>
      </c>
      <c r="O16" s="67">
        <f t="shared" si="10"/>
        <v>8.6905863445125617E-2</v>
      </c>
      <c r="P16" s="67">
        <f t="shared" si="10"/>
        <v>0.10868999632603481</v>
      </c>
      <c r="Q16" s="67">
        <f t="shared" si="10"/>
        <v>9.5100508780397594E-2</v>
      </c>
      <c r="R16" s="67">
        <f t="shared" si="10"/>
        <v>0.10740999118818781</v>
      </c>
      <c r="S16" s="67">
        <f t="shared" si="10"/>
        <v>9.4203842030376003E-2</v>
      </c>
      <c r="T16" s="67">
        <f t="shared" si="10"/>
        <v>0.1218848200227443</v>
      </c>
      <c r="U16" s="67">
        <f t="shared" si="10"/>
        <v>0.12121349691036599</v>
      </c>
      <c r="V16" s="67">
        <f t="shared" si="10"/>
        <v>0.10882332561913469</v>
      </c>
      <c r="W16" s="67">
        <f t="shared" si="10"/>
        <v>0.11808901866777635</v>
      </c>
      <c r="X16" s="67">
        <f t="shared" si="10"/>
        <v>9.0579667454839807E-2</v>
      </c>
      <c r="Y16" s="67">
        <f t="shared" si="10"/>
        <v>8.7082172960513404E-2</v>
      </c>
      <c r="Z16" s="67">
        <f t="shared" si="10"/>
        <v>7.6754734896446491E-2</v>
      </c>
      <c r="AA16" s="67">
        <f t="shared" si="10"/>
        <v>9.2742163983256187E-2</v>
      </c>
      <c r="AB16" s="67">
        <f t="shared" si="10"/>
        <v>7.8716641050897346E-2</v>
      </c>
      <c r="AC16" s="67">
        <f t="shared" si="10"/>
        <v>6.5467255975662442E-2</v>
      </c>
      <c r="AD16" s="67">
        <f t="shared" si="10"/>
        <v>6.2651350199596001E-2</v>
      </c>
      <c r="AE16" s="67">
        <f t="shared" ref="AE16:AH16" si="11">SUBTOTAL(9,AE17:AE20)</f>
        <v>4.9934840875934569E-2</v>
      </c>
      <c r="AF16" s="67">
        <f t="shared" si="11"/>
        <v>5.9439018881343571E-2</v>
      </c>
      <c r="AG16" s="67">
        <f t="shared" ref="AG16" si="12">SUBTOTAL(9,AG17:AG20)</f>
        <v>5.4418434176071617E-2</v>
      </c>
      <c r="AH16" s="67">
        <f t="shared" si="11"/>
        <v>6.2035751803408347E-2</v>
      </c>
      <c r="AI16" s="67">
        <f t="shared" ref="AI16:AJ16" si="13">SUBTOTAL(9,AI17:AI20)</f>
        <v>6.9003067501489754E-2</v>
      </c>
      <c r="AJ16" s="67">
        <f t="shared" si="13"/>
        <v>6.37232073450157E-2</v>
      </c>
      <c r="AK16" s="30">
        <f t="shared" si="2"/>
        <v>0.1268504269798163</v>
      </c>
      <c r="AL16" s="38">
        <f t="shared" si="3"/>
        <v>3.8598983062925196E-3</v>
      </c>
      <c r="AM16" s="38">
        <f t="shared" si="4"/>
        <v>-7.651631076198262E-2</v>
      </c>
      <c r="AN16" s="45">
        <f t="shared" si="9"/>
        <v>2.977197980750169E-3</v>
      </c>
    </row>
    <row r="17" spans="1:40" ht="14.5" hidden="1" outlineLevel="2" x14ac:dyDescent="0.35">
      <c r="A17" s="51" t="s">
        <v>57</v>
      </c>
      <c r="B17" s="13" t="s">
        <v>4</v>
      </c>
      <c r="C17" s="13" t="s">
        <v>5</v>
      </c>
      <c r="D17" s="18" t="s">
        <v>5</v>
      </c>
      <c r="E17" s="60">
        <v>5.0937305129999999E-2</v>
      </c>
      <c r="F17" s="69">
        <v>6.21923895E-2</v>
      </c>
      <c r="G17" s="69">
        <v>6.7225838400000001E-2</v>
      </c>
      <c r="H17" s="69">
        <v>6.2086182300000001E-2</v>
      </c>
      <c r="I17" s="69">
        <v>4.9640202000000001E-2</v>
      </c>
      <c r="J17" s="69">
        <v>4.1856408900000003E-2</v>
      </c>
      <c r="K17" s="69">
        <v>5.78802563178459E-2</v>
      </c>
      <c r="L17" s="69">
        <v>8.1189211903391206E-2</v>
      </c>
      <c r="M17" s="69">
        <v>6.2269348753984301E-2</v>
      </c>
      <c r="N17" s="69">
        <v>7.88914263752728E-2</v>
      </c>
      <c r="O17" s="69">
        <v>7.6876765243995601E-2</v>
      </c>
      <c r="P17" s="69">
        <v>9.3822032677534806E-2</v>
      </c>
      <c r="Q17" s="69">
        <v>8.0094604535175598E-2</v>
      </c>
      <c r="R17" s="69">
        <v>7.4650096076953804E-2</v>
      </c>
      <c r="S17" s="69">
        <v>5.2039946152799998E-2</v>
      </c>
      <c r="T17" s="69">
        <v>6.9139964102895496E-2</v>
      </c>
      <c r="U17" s="69">
        <v>7.0841484522284295E-2</v>
      </c>
      <c r="V17" s="69">
        <v>8.2377033198143296E-2</v>
      </c>
      <c r="W17" s="69">
        <v>7.41858202483206E-2</v>
      </c>
      <c r="X17" s="69">
        <v>6.2525850620336998E-2</v>
      </c>
      <c r="Y17" s="69">
        <v>7.2175034745223299E-2</v>
      </c>
      <c r="Z17" s="69">
        <v>5.9229637845930001E-2</v>
      </c>
      <c r="AA17" s="69">
        <v>6.3094848039997806E-2</v>
      </c>
      <c r="AB17" s="69">
        <v>6.0366061150472702E-2</v>
      </c>
      <c r="AC17" s="69">
        <v>5.0992294513514197E-2</v>
      </c>
      <c r="AD17" s="69">
        <v>4.9222199748152499E-2</v>
      </c>
      <c r="AE17" s="69">
        <v>4.3164601633473597E-2</v>
      </c>
      <c r="AF17" s="69">
        <v>5.17444342895612E-2</v>
      </c>
      <c r="AG17" s="69">
        <v>4.2355021228426201E-2</v>
      </c>
      <c r="AH17" s="69">
        <v>4.2916767216005298E-2</v>
      </c>
      <c r="AI17" s="69">
        <v>4.6858567553649297E-2</v>
      </c>
      <c r="AJ17" s="69">
        <v>3.7146975311384597E-2</v>
      </c>
      <c r="AK17" s="31">
        <f t="shared" si="2"/>
        <v>-0.27073143707583891</v>
      </c>
      <c r="AL17" s="39">
        <f t="shared" si="3"/>
        <v>-1.0132612931533003E-2</v>
      </c>
      <c r="AM17" s="39">
        <f t="shared" si="4"/>
        <v>-0.20725328897742568</v>
      </c>
      <c r="AN17" s="46">
        <f t="shared" si="9"/>
        <v>1.7355356783792055E-3</v>
      </c>
    </row>
    <row r="18" spans="1:40" ht="14.5" hidden="1" outlineLevel="2" x14ac:dyDescent="0.35">
      <c r="A18" s="51" t="str">
        <f>IF(B18="","",A$17)</f>
        <v>CH4</v>
      </c>
      <c r="B18" s="13" t="s">
        <v>4</v>
      </c>
      <c r="C18" s="13" t="s">
        <v>6</v>
      </c>
      <c r="D18" s="18" t="s">
        <v>6</v>
      </c>
      <c r="E18" s="60">
        <v>4.94538598147648E-3</v>
      </c>
      <c r="F18" s="69">
        <v>2.3026458951533098E-3</v>
      </c>
      <c r="G18" s="69">
        <v>9.1961255732398092E-3</v>
      </c>
      <c r="H18" s="69">
        <v>4.48877349159248E-3</v>
      </c>
      <c r="I18" s="69">
        <v>3.9143826993975296E-3</v>
      </c>
      <c r="J18" s="69">
        <v>5.73905893101873E-3</v>
      </c>
      <c r="K18" s="69">
        <v>6.2882925993604398E-3</v>
      </c>
      <c r="L18" s="69">
        <v>1.22560184762774E-2</v>
      </c>
      <c r="M18" s="69">
        <v>7.8446510036496303E-3</v>
      </c>
      <c r="N18" s="69">
        <v>1.14101162175E-2</v>
      </c>
      <c r="O18" s="69">
        <v>9.2024633250000001E-3</v>
      </c>
      <c r="P18" s="69">
        <v>1.40897710525E-2</v>
      </c>
      <c r="Q18" s="69">
        <v>1.4124505019E-2</v>
      </c>
      <c r="R18" s="69">
        <v>3.0902378316000002E-2</v>
      </c>
      <c r="S18" s="69">
        <v>4.0452843467400003E-2</v>
      </c>
      <c r="T18" s="69">
        <v>5.1245606989999998E-2</v>
      </c>
      <c r="U18" s="69">
        <v>4.8436621674741102E-2</v>
      </c>
      <c r="V18" s="69">
        <v>2.4763876658789999E-2</v>
      </c>
      <c r="W18" s="69">
        <v>4.09390445538464E-2</v>
      </c>
      <c r="X18" s="69">
        <v>2.6240266274972401E-2</v>
      </c>
      <c r="Y18" s="69">
        <v>1.3142773727604799E-2</v>
      </c>
      <c r="Z18" s="69">
        <v>1.5681120767753E-2</v>
      </c>
      <c r="AA18" s="69">
        <v>2.7857217335194199E-2</v>
      </c>
      <c r="AB18" s="69">
        <v>1.6685962730359199E-2</v>
      </c>
      <c r="AC18" s="69">
        <v>1.25565671252117E-2</v>
      </c>
      <c r="AD18" s="69">
        <v>1.1394835622392799E-2</v>
      </c>
      <c r="AE18" s="69">
        <v>4.60238237375E-3</v>
      </c>
      <c r="AF18" s="69">
        <v>5.3970058177493698E-3</v>
      </c>
      <c r="AG18" s="69">
        <v>9.7034758112553403E-3</v>
      </c>
      <c r="AH18" s="69">
        <v>1.6764199844636601E-2</v>
      </c>
      <c r="AI18" s="69">
        <v>1.8517397210747001E-2</v>
      </c>
      <c r="AJ18" s="69">
        <v>2.3982333665089599E-2</v>
      </c>
      <c r="AK18" s="31">
        <f t="shared" si="2"/>
        <v>3.8494361724076196</v>
      </c>
      <c r="AL18" s="39">
        <f t="shared" si="3"/>
        <v>5.2250334559709621E-2</v>
      </c>
      <c r="AM18" s="39">
        <f t="shared" si="4"/>
        <v>0.29512443850212899</v>
      </c>
      <c r="AN18" s="46">
        <f t="shared" si="9"/>
        <v>1.1204733461515936E-3</v>
      </c>
    </row>
    <row r="19" spans="1:40" ht="14.5" hidden="1" outlineLevel="2" x14ac:dyDescent="0.35">
      <c r="A19" s="51" t="str">
        <f t="shared" ref="A19:A83" si="14">IF(B19="","",A$17)</f>
        <v>CH4</v>
      </c>
      <c r="B19" s="13" t="s">
        <v>4</v>
      </c>
      <c r="C19" s="13" t="s">
        <v>7</v>
      </c>
      <c r="D19" s="18" t="s">
        <v>7</v>
      </c>
      <c r="E19" s="60">
        <v>3.8009429470263099E-4</v>
      </c>
      <c r="F19" s="69">
        <v>8.6106769318306604E-4</v>
      </c>
      <c r="G19" s="69">
        <v>6.5791016511776799E-3</v>
      </c>
      <c r="H19" s="69">
        <v>2.1598757959183702E-3</v>
      </c>
      <c r="I19" s="69">
        <v>7.3207888043478296E-4</v>
      </c>
      <c r="J19" s="69">
        <v>1.7512430464589101E-3</v>
      </c>
      <c r="K19" s="69">
        <v>6.8102652580199997E-4</v>
      </c>
      <c r="L19" s="69">
        <v>3.1049454545454702E-6</v>
      </c>
      <c r="M19" s="69">
        <v>1.10719044667509E-4</v>
      </c>
      <c r="N19" s="69">
        <v>1.751169276E-6</v>
      </c>
      <c r="O19" s="69">
        <v>5.5421612999999999E-7</v>
      </c>
      <c r="P19" s="69">
        <v>0</v>
      </c>
      <c r="Q19" s="69">
        <v>4.6657349999999998E-8</v>
      </c>
      <c r="R19" s="69">
        <v>6.8475540720600004E-4</v>
      </c>
      <c r="S19" s="69">
        <v>3.2032518228000001E-4</v>
      </c>
      <c r="T19" s="69">
        <v>4.3965055544793798E-5</v>
      </c>
      <c r="U19" s="69">
        <v>2.5096795345260002E-4</v>
      </c>
      <c r="V19" s="69">
        <v>1.7219366649393801E-5</v>
      </c>
      <c r="W19" s="69">
        <v>1.3594937804203499E-3</v>
      </c>
      <c r="X19" s="69">
        <v>1.2640219031340001E-4</v>
      </c>
      <c r="Y19" s="69">
        <v>2.32011307854E-5</v>
      </c>
      <c r="Z19" s="69">
        <v>2.46180589081884E-5</v>
      </c>
      <c r="AA19" s="69">
        <v>3.4399255027177897E-5</v>
      </c>
      <c r="AB19" s="69">
        <v>3.3983130939349298E-5</v>
      </c>
      <c r="AC19" s="69">
        <v>3.20235189337209E-5</v>
      </c>
      <c r="AD19" s="69">
        <v>1.10299129565733E-5</v>
      </c>
      <c r="AE19" s="69">
        <v>3.1994296983635498E-5</v>
      </c>
      <c r="AF19" s="69">
        <v>5.1574131572353203E-5</v>
      </c>
      <c r="AG19" s="69">
        <v>1.04793792883838E-4</v>
      </c>
      <c r="AH19" s="69">
        <v>3.2675666539179002E-5</v>
      </c>
      <c r="AI19" s="69">
        <v>1.2210665004834199E-3</v>
      </c>
      <c r="AJ19" s="69">
        <v>2.6090944940283101E-4</v>
      </c>
      <c r="AK19" s="31">
        <f t="shared" si="2"/>
        <v>-0.31356652010008446</v>
      </c>
      <c r="AL19" s="39">
        <f t="shared" si="3"/>
        <v>-1.2063610416896853E-2</v>
      </c>
      <c r="AM19" s="39">
        <f t="shared" si="4"/>
        <v>-0.78632658475231532</v>
      </c>
      <c r="AN19" s="46">
        <f t="shared" si="9"/>
        <v>1.2189893106212345E-5</v>
      </c>
    </row>
    <row r="20" spans="1:40" ht="14.5" hidden="1" outlineLevel="2" x14ac:dyDescent="0.35">
      <c r="A20" s="51" t="str">
        <f t="shared" si="14"/>
        <v>CH4</v>
      </c>
      <c r="B20" s="13" t="s">
        <v>4</v>
      </c>
      <c r="C20" s="13" t="s">
        <v>8</v>
      </c>
      <c r="D20" s="18" t="s">
        <v>8</v>
      </c>
      <c r="E20" s="60">
        <v>2.8705103999999998E-4</v>
      </c>
      <c r="F20" s="69">
        <v>5.2626023999999998E-4</v>
      </c>
      <c r="G20" s="69">
        <v>5.7410207999999995E-4</v>
      </c>
      <c r="H20" s="69">
        <v>5.7410207999999995E-4</v>
      </c>
      <c r="I20" s="69">
        <v>5.7410207999999995E-4</v>
      </c>
      <c r="J20" s="69">
        <v>6.6503624400000004E-4</v>
      </c>
      <c r="K20" s="69">
        <v>7.7756857199999996E-4</v>
      </c>
      <c r="L20" s="69">
        <v>9.1164128399999998E-4</v>
      </c>
      <c r="M20" s="69">
        <v>7.5838561200000003E-4</v>
      </c>
      <c r="N20" s="69">
        <v>8.35602804E-4</v>
      </c>
      <c r="O20" s="69">
        <v>8.2608066000000005E-4</v>
      </c>
      <c r="P20" s="69">
        <v>7.7819259600000004E-4</v>
      </c>
      <c r="Q20" s="69">
        <v>8.8135256887199895E-4</v>
      </c>
      <c r="R20" s="69">
        <v>1.172761388028E-3</v>
      </c>
      <c r="S20" s="69">
        <v>1.3907272278960001E-3</v>
      </c>
      <c r="T20" s="69">
        <v>1.455283874304E-3</v>
      </c>
      <c r="U20" s="69">
        <v>1.6844227598880001E-3</v>
      </c>
      <c r="V20" s="69">
        <v>1.6651963955520001E-3</v>
      </c>
      <c r="W20" s="69">
        <v>1.6046600851889999E-3</v>
      </c>
      <c r="X20" s="69">
        <v>1.6871483692169999E-3</v>
      </c>
      <c r="Y20" s="69">
        <v>1.7411633568999E-3</v>
      </c>
      <c r="Z20" s="69">
        <v>1.8193582238553001E-3</v>
      </c>
      <c r="AA20" s="69">
        <v>1.7556993530369999E-3</v>
      </c>
      <c r="AB20" s="69">
        <v>1.6306340391261001E-3</v>
      </c>
      <c r="AC20" s="69">
        <v>1.88637081800283E-3</v>
      </c>
      <c r="AD20" s="69">
        <v>2.02328491609413E-3</v>
      </c>
      <c r="AE20" s="69">
        <v>2.13586257172734E-3</v>
      </c>
      <c r="AF20" s="69">
        <v>2.24600464246064E-3</v>
      </c>
      <c r="AG20" s="69">
        <v>2.2551433435062298E-3</v>
      </c>
      <c r="AH20" s="69">
        <v>2.3221090762272699E-3</v>
      </c>
      <c r="AI20" s="69">
        <v>2.40603623661003E-3</v>
      </c>
      <c r="AJ20" s="69">
        <v>2.3329889191386699E-3</v>
      </c>
      <c r="AK20" s="31">
        <f t="shared" si="2"/>
        <v>7.1274358704245415</v>
      </c>
      <c r="AL20" s="39">
        <f t="shared" si="3"/>
        <v>6.9925012196672132E-2</v>
      </c>
      <c r="AM20" s="39">
        <f t="shared" si="4"/>
        <v>-3.0360023826690008E-2</v>
      </c>
      <c r="AN20" s="46">
        <f t="shared" si="9"/>
        <v>1.0899906311315717E-4</v>
      </c>
    </row>
    <row r="21" spans="1:40" ht="14.5" hidden="1" outlineLevel="1" x14ac:dyDescent="0.35">
      <c r="A21" s="51" t="str">
        <f t="shared" si="14"/>
        <v/>
      </c>
      <c r="B21" s="13"/>
      <c r="C21" s="13"/>
      <c r="D21" s="17" t="s">
        <v>9</v>
      </c>
      <c r="E21" s="59">
        <f>SUBTOTAL(9,E22:E23)</f>
        <v>1.6745685183908302E-2</v>
      </c>
      <c r="F21" s="67">
        <f t="shared" ref="F21:AD21" si="15">SUBTOTAL(9,F22:F23)</f>
        <v>1.6728460922296299E-2</v>
      </c>
      <c r="G21" s="67">
        <f t="shared" si="15"/>
        <v>1.68665990144664E-2</v>
      </c>
      <c r="H21" s="67">
        <f t="shared" si="15"/>
        <v>1.913244536842329E-2</v>
      </c>
      <c r="I21" s="67">
        <f t="shared" si="15"/>
        <v>1.6992614626463939E-2</v>
      </c>
      <c r="J21" s="67">
        <f t="shared" si="15"/>
        <v>1.8795191314168427E-2</v>
      </c>
      <c r="K21" s="67">
        <f t="shared" si="15"/>
        <v>1.7052157015702157E-2</v>
      </c>
      <c r="L21" s="67">
        <f t="shared" si="15"/>
        <v>1.5109309376283441E-2</v>
      </c>
      <c r="M21" s="67">
        <f t="shared" si="15"/>
        <v>1.6657600503016241E-2</v>
      </c>
      <c r="N21" s="67">
        <f t="shared" si="15"/>
        <v>1.7737418799001221E-2</v>
      </c>
      <c r="O21" s="67">
        <f t="shared" si="15"/>
        <v>1.6533338273201616E-2</v>
      </c>
      <c r="P21" s="67">
        <f t="shared" si="15"/>
        <v>1.6805160430898327E-2</v>
      </c>
      <c r="Q21" s="67">
        <f t="shared" si="15"/>
        <v>1.7128806725569164E-2</v>
      </c>
      <c r="R21" s="67">
        <f t="shared" si="15"/>
        <v>1.8098590625873042E-2</v>
      </c>
      <c r="S21" s="67">
        <f t="shared" si="15"/>
        <v>1.710638740894075E-2</v>
      </c>
      <c r="T21" s="67">
        <f t="shared" si="15"/>
        <v>1.7201999067698294E-2</v>
      </c>
      <c r="U21" s="67">
        <f t="shared" si="15"/>
        <v>1.7113018462766378E-2</v>
      </c>
      <c r="V21" s="67">
        <f t="shared" si="15"/>
        <v>1.6910217283580949E-2</v>
      </c>
      <c r="W21" s="67">
        <f t="shared" si="15"/>
        <v>1.636249551238084E-2</v>
      </c>
      <c r="X21" s="67">
        <f t="shared" si="15"/>
        <v>1.6677347132359729E-2</v>
      </c>
      <c r="Y21" s="67">
        <f t="shared" si="15"/>
        <v>1.7044003181397399E-2</v>
      </c>
      <c r="Z21" s="67">
        <f t="shared" si="15"/>
        <v>1.5877545835973492E-2</v>
      </c>
      <c r="AA21" s="67">
        <f t="shared" si="15"/>
        <v>1.6521803913044482E-2</v>
      </c>
      <c r="AB21" s="67">
        <f t="shared" si="15"/>
        <v>1.4907500218358891E-2</v>
      </c>
      <c r="AC21" s="67">
        <f t="shared" si="15"/>
        <v>1.588217722288638E-2</v>
      </c>
      <c r="AD21" s="67">
        <f t="shared" si="15"/>
        <v>1.722710965764605E-2</v>
      </c>
      <c r="AE21" s="67">
        <f t="shared" ref="AE21:AH21" si="16">SUBTOTAL(9,AE22:AE23)</f>
        <v>1.69187781198347E-2</v>
      </c>
      <c r="AF21" s="67">
        <f t="shared" si="16"/>
        <v>1.5549996100367251E-2</v>
      </c>
      <c r="AG21" s="67">
        <f t="shared" ref="AG21" si="17">SUBTOTAL(9,AG22:AG23)</f>
        <v>1.4243870050346401E-2</v>
      </c>
      <c r="AH21" s="67">
        <f t="shared" si="16"/>
        <v>1.7260069634510149E-2</v>
      </c>
      <c r="AI21" s="67">
        <f t="shared" ref="AI21:AJ21" si="18">SUBTOTAL(9,AI22:AI23)</f>
        <v>1.4778109718090361E-2</v>
      </c>
      <c r="AJ21" s="67">
        <f t="shared" si="18"/>
        <v>1.5906786465997701E-2</v>
      </c>
      <c r="AK21" s="30">
        <f t="shared" si="2"/>
        <v>-5.0096410430355953E-2</v>
      </c>
      <c r="AL21" s="38">
        <f t="shared" si="3"/>
        <v>-1.6565227137095295E-3</v>
      </c>
      <c r="AM21" s="38">
        <f t="shared" si="4"/>
        <v>7.6374906496037953E-2</v>
      </c>
      <c r="AN21" s="45">
        <f t="shared" si="9"/>
        <v>7.4317747834606895E-4</v>
      </c>
    </row>
    <row r="22" spans="1:40" ht="14.5" hidden="1" outlineLevel="2" x14ac:dyDescent="0.35">
      <c r="A22" s="51" t="str">
        <f t="shared" si="14"/>
        <v>CH4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1.4371177233409201E-4</v>
      </c>
      <c r="I22" s="69">
        <v>1.2409811483949399E-3</v>
      </c>
      <c r="J22" s="69">
        <v>8.6957359158232805E-4</v>
      </c>
      <c r="K22" s="69">
        <v>8.5018597801275601E-4</v>
      </c>
      <c r="L22" s="69">
        <v>3.1650496502254202E-4</v>
      </c>
      <c r="M22" s="69">
        <v>8.6114041437941995E-5</v>
      </c>
      <c r="N22" s="69">
        <v>5.5250351674721998E-5</v>
      </c>
      <c r="O22" s="69">
        <v>9.2104205451141595E-4</v>
      </c>
      <c r="P22" s="69">
        <v>1.9531064521992599E-4</v>
      </c>
      <c r="Q22" s="69">
        <v>4.3526496563256603E-4</v>
      </c>
      <c r="R22" s="69">
        <v>6.6552547926042004E-5</v>
      </c>
      <c r="S22" s="69">
        <v>7.2812225849850005E-5</v>
      </c>
      <c r="T22" s="69">
        <v>9.77757513947393E-4</v>
      </c>
      <c r="U22" s="69">
        <v>1.04140892775748E-3</v>
      </c>
      <c r="V22" s="69">
        <v>1.3887578012510499E-3</v>
      </c>
      <c r="W22" s="69">
        <v>2.0794636489159398E-3</v>
      </c>
      <c r="X22" s="69">
        <v>2.23813914766043E-3</v>
      </c>
      <c r="Y22" s="69">
        <v>1.5865857394159E-3</v>
      </c>
      <c r="Z22" s="69">
        <v>2.1793242571679899E-3</v>
      </c>
      <c r="AA22" s="69">
        <v>2.33003469718078E-3</v>
      </c>
      <c r="AB22" s="69">
        <v>1.8325207121947899E-3</v>
      </c>
      <c r="AC22" s="69">
        <v>1.88881434352348E-3</v>
      </c>
      <c r="AD22" s="69">
        <v>1.83891080007535E-3</v>
      </c>
      <c r="AE22" s="69">
        <v>2.6774236959198E-3</v>
      </c>
      <c r="AF22" s="69">
        <v>2.8962248692984498E-3</v>
      </c>
      <c r="AG22" s="69">
        <v>3.5201151875983001E-3</v>
      </c>
      <c r="AH22" s="69">
        <v>3.6430671293279501E-3</v>
      </c>
      <c r="AI22" s="69">
        <v>2.4781646719094601E-3</v>
      </c>
      <c r="AJ22" s="69">
        <v>1.8683281130083E-3</v>
      </c>
      <c r="AK22" s="31" t="str">
        <f t="shared" si="2"/>
        <v/>
      </c>
      <c r="AL22" s="39" t="str">
        <f t="shared" si="3"/>
        <v/>
      </c>
      <c r="AM22" s="39">
        <f t="shared" si="4"/>
        <v>-0.24608395310198361</v>
      </c>
      <c r="AN22" s="46">
        <f t="shared" si="9"/>
        <v>8.7289747600285576E-5</v>
      </c>
    </row>
    <row r="23" spans="1:40" ht="14.5" hidden="1" outlineLevel="2" x14ac:dyDescent="0.35">
      <c r="A23" s="51" t="str">
        <f t="shared" si="14"/>
        <v>CH4</v>
      </c>
      <c r="B23" s="13" t="s">
        <v>9</v>
      </c>
      <c r="C23" s="13" t="s">
        <v>10</v>
      </c>
      <c r="D23" s="18" t="s">
        <v>10</v>
      </c>
      <c r="E23" s="60">
        <v>1.6745685183908302E-2</v>
      </c>
      <c r="F23" s="69">
        <v>1.6728460922296299E-2</v>
      </c>
      <c r="G23" s="69">
        <v>1.68665990144664E-2</v>
      </c>
      <c r="H23" s="69">
        <v>1.89887335960892E-2</v>
      </c>
      <c r="I23" s="69">
        <v>1.5751633478068999E-2</v>
      </c>
      <c r="J23" s="69">
        <v>1.79256177225861E-2</v>
      </c>
      <c r="K23" s="69">
        <v>1.6201971037689399E-2</v>
      </c>
      <c r="L23" s="69">
        <v>1.47928044112609E-2</v>
      </c>
      <c r="M23" s="69">
        <v>1.65714864615783E-2</v>
      </c>
      <c r="N23" s="69">
        <v>1.76821684473265E-2</v>
      </c>
      <c r="O23" s="69">
        <v>1.5612296218690201E-2</v>
      </c>
      <c r="P23" s="69">
        <v>1.66098497856784E-2</v>
      </c>
      <c r="Q23" s="69">
        <v>1.6693541759936599E-2</v>
      </c>
      <c r="R23" s="69">
        <v>1.8032038077947E-2</v>
      </c>
      <c r="S23" s="69">
        <v>1.7033575183090899E-2</v>
      </c>
      <c r="T23" s="69">
        <v>1.62242415537509E-2</v>
      </c>
      <c r="U23" s="69">
        <v>1.6071609535008899E-2</v>
      </c>
      <c r="V23" s="69">
        <v>1.55214594823299E-2</v>
      </c>
      <c r="W23" s="69">
        <v>1.42830318634649E-2</v>
      </c>
      <c r="X23" s="69">
        <v>1.44392079846993E-2</v>
      </c>
      <c r="Y23" s="69">
        <v>1.5457417441981499E-2</v>
      </c>
      <c r="Z23" s="69">
        <v>1.36982215788055E-2</v>
      </c>
      <c r="AA23" s="69">
        <v>1.41917692158637E-2</v>
      </c>
      <c r="AB23" s="69">
        <v>1.3074979506164101E-2</v>
      </c>
      <c r="AC23" s="69">
        <v>1.3993362879362901E-2</v>
      </c>
      <c r="AD23" s="69">
        <v>1.5388198857570701E-2</v>
      </c>
      <c r="AE23" s="69">
        <v>1.4241354423914899E-2</v>
      </c>
      <c r="AF23" s="69">
        <v>1.2653771231068801E-2</v>
      </c>
      <c r="AG23" s="69">
        <v>1.0723754862748101E-2</v>
      </c>
      <c r="AH23" s="69">
        <v>1.3617002505182199E-2</v>
      </c>
      <c r="AI23" s="69">
        <v>1.2299945046180901E-2</v>
      </c>
      <c r="AJ23" s="69">
        <v>1.40384583529894E-2</v>
      </c>
      <c r="AK23" s="31">
        <f t="shared" si="2"/>
        <v>-0.16166712805041861</v>
      </c>
      <c r="AL23" s="39">
        <f t="shared" si="3"/>
        <v>-5.6722399944098001E-3</v>
      </c>
      <c r="AM23" s="39">
        <f t="shared" si="4"/>
        <v>0.14134317676063946</v>
      </c>
      <c r="AN23" s="46">
        <f t="shared" si="9"/>
        <v>6.558877307457834E-4</v>
      </c>
    </row>
    <row r="24" spans="1:40" ht="14.5" hidden="1" outlineLevel="1" x14ac:dyDescent="0.35">
      <c r="A24" s="51" t="str">
        <f t="shared" si="14"/>
        <v>CH4</v>
      </c>
      <c r="B24" s="13" t="s">
        <v>11</v>
      </c>
      <c r="C24" s="13" t="s">
        <v>5</v>
      </c>
      <c r="D24" s="17" t="s">
        <v>11</v>
      </c>
      <c r="E24" s="59">
        <v>2.3018275233189198E-2</v>
      </c>
      <c r="F24" s="67">
        <v>1.8283568157428799E-2</v>
      </c>
      <c r="G24" s="67">
        <v>2.2729501017949901E-2</v>
      </c>
      <c r="H24" s="67">
        <v>2.09732540744633E-2</v>
      </c>
      <c r="I24" s="67">
        <v>1.6369395926364699E-2</v>
      </c>
      <c r="J24" s="67">
        <v>1.04295308610299E-2</v>
      </c>
      <c r="K24" s="67">
        <v>6.3785946355549997E-3</v>
      </c>
      <c r="L24" s="67">
        <v>5.1373948198268004E-4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>
        <f t="shared" si="2"/>
        <v>-1</v>
      </c>
      <c r="AL24" s="38">
        <f t="shared" si="3"/>
        <v>-1</v>
      </c>
      <c r="AM24" s="38" t="str">
        <f t="shared" si="4"/>
        <v/>
      </c>
      <c r="AN24" s="45">
        <f t="shared" si="9"/>
        <v>0</v>
      </c>
    </row>
    <row r="25" spans="1:40" ht="14.5" hidden="1" outlineLevel="1" x14ac:dyDescent="0.35">
      <c r="A25" s="51" t="str">
        <f t="shared" si="14"/>
        <v/>
      </c>
      <c r="B25" s="13"/>
      <c r="C25" s="13"/>
      <c r="D25" s="17" t="s">
        <v>12</v>
      </c>
      <c r="E25" s="59">
        <f>SUBTOTAL(9,E26:E27)</f>
        <v>3.7634542591601298E-3</v>
      </c>
      <c r="F25" s="67">
        <f t="shared" ref="F25:AD25" si="19">SUBTOTAL(9,F26:F27)</f>
        <v>3.5323053673756602E-3</v>
      </c>
      <c r="G25" s="67">
        <f t="shared" si="19"/>
        <v>4.7881703754776798E-3</v>
      </c>
      <c r="H25" s="67">
        <f t="shared" si="19"/>
        <v>4.9487633238279602E-3</v>
      </c>
      <c r="I25" s="67">
        <f t="shared" si="19"/>
        <v>5.1357193995377496E-3</v>
      </c>
      <c r="J25" s="67">
        <f t="shared" si="19"/>
        <v>4.7415259726531099E-3</v>
      </c>
      <c r="K25" s="67">
        <f t="shared" si="19"/>
        <v>5.2132723998754996E-3</v>
      </c>
      <c r="L25" s="67">
        <f t="shared" si="19"/>
        <v>5.5572418021878397E-3</v>
      </c>
      <c r="M25" s="67">
        <f t="shared" si="19"/>
        <v>4.2506865450438096E-3</v>
      </c>
      <c r="N25" s="67">
        <f t="shared" si="19"/>
        <v>4.2055162212007698E-3</v>
      </c>
      <c r="O25" s="67">
        <f t="shared" si="19"/>
        <v>3.6606961341628199E-3</v>
      </c>
      <c r="P25" s="67">
        <f t="shared" si="19"/>
        <v>3.8766799728299898E-3</v>
      </c>
      <c r="Q25" s="67">
        <f t="shared" si="19"/>
        <v>3.5714494641221001E-3</v>
      </c>
      <c r="R25" s="67">
        <f t="shared" si="19"/>
        <v>3.1138991651681099E-3</v>
      </c>
      <c r="S25" s="67">
        <f t="shared" si="19"/>
        <v>3.8357704530873702E-3</v>
      </c>
      <c r="T25" s="67">
        <f t="shared" si="19"/>
        <v>3.77234614530345E-3</v>
      </c>
      <c r="U25" s="67">
        <f t="shared" si="19"/>
        <v>3.3699402432061099E-3</v>
      </c>
      <c r="V25" s="67">
        <f t="shared" si="19"/>
        <v>2.7268124218256702E-3</v>
      </c>
      <c r="W25" s="67">
        <f t="shared" si="19"/>
        <v>2.2561205885111698E-3</v>
      </c>
      <c r="X25" s="67">
        <f t="shared" si="19"/>
        <v>3.7404525524796397E-3</v>
      </c>
      <c r="Y25" s="67">
        <f t="shared" si="19"/>
        <v>4.1983837059074601E-3</v>
      </c>
      <c r="Z25" s="67">
        <f t="shared" si="19"/>
        <v>5.5166492306323494E-3</v>
      </c>
      <c r="AA25" s="67">
        <f t="shared" si="19"/>
        <v>6.338460299854228E-3</v>
      </c>
      <c r="AB25" s="67">
        <f t="shared" si="19"/>
        <v>5.7852649495925548E-3</v>
      </c>
      <c r="AC25" s="67">
        <f t="shared" si="19"/>
        <v>6.3055065842115591E-3</v>
      </c>
      <c r="AD25" s="67">
        <f t="shared" si="19"/>
        <v>5.4596848107384983E-3</v>
      </c>
      <c r="AE25" s="67">
        <f t="shared" ref="AE25:AH25" si="20">SUBTOTAL(9,AE26:AE27)</f>
        <v>4.8957874726344597E-3</v>
      </c>
      <c r="AF25" s="67">
        <f t="shared" si="20"/>
        <v>5.27771997223778E-3</v>
      </c>
      <c r="AG25" s="67">
        <f t="shared" ref="AG25" si="21">SUBTOTAL(9,AG26:AG27)</f>
        <v>6.4150571158303402E-3</v>
      </c>
      <c r="AH25" s="67">
        <f t="shared" si="20"/>
        <v>5.8492597872675904E-3</v>
      </c>
      <c r="AI25" s="67">
        <f t="shared" ref="AI25:AJ25" si="22">SUBTOTAL(9,AI26:AI27)</f>
        <v>4.4124682541203603E-3</v>
      </c>
      <c r="AJ25" s="67">
        <f t="shared" si="22"/>
        <v>4.6026358024231998E-3</v>
      </c>
      <c r="AK25" s="30">
        <f t="shared" si="2"/>
        <v>0.22298173047288361</v>
      </c>
      <c r="AL25" s="38">
        <f t="shared" si="3"/>
        <v>6.5144147830933363E-3</v>
      </c>
      <c r="AM25" s="38">
        <f t="shared" si="4"/>
        <v>4.3097771440114396E-2</v>
      </c>
      <c r="AN25" s="45">
        <f t="shared" si="9"/>
        <v>2.1503873687510805E-4</v>
      </c>
    </row>
    <row r="26" spans="1:40" ht="14.5" hidden="1" outlineLevel="2" x14ac:dyDescent="0.35">
      <c r="A26" s="51" t="str">
        <f t="shared" si="14"/>
        <v>CH4</v>
      </c>
      <c r="B26" s="13" t="s">
        <v>12</v>
      </c>
      <c r="C26" s="13" t="s">
        <v>10</v>
      </c>
      <c r="D26" s="18" t="s">
        <v>10</v>
      </c>
      <c r="E26" s="60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5.1470547275929001E-4</v>
      </c>
      <c r="Y26" s="69">
        <v>2.8271999999999998E-4</v>
      </c>
      <c r="Z26" s="69">
        <v>5.4183094259599501E-5</v>
      </c>
      <c r="AA26" s="69">
        <v>1.12479677030988E-4</v>
      </c>
      <c r="AB26" s="69">
        <v>3.20563279119284E-4</v>
      </c>
      <c r="AC26" s="69">
        <v>3.8189645802623901E-4</v>
      </c>
      <c r="AD26" s="69">
        <v>3.7050450929718301E-5</v>
      </c>
      <c r="AE26" s="69">
        <v>8.0939999999999994E-5</v>
      </c>
      <c r="AF26" s="69">
        <v>1.8810000000000001E-5</v>
      </c>
      <c r="AG26" s="69">
        <v>2.9639999999999999E-6</v>
      </c>
      <c r="AH26" s="69">
        <v>2.9639999999999999E-6</v>
      </c>
      <c r="AI26" s="69">
        <v>2.9639999999999999E-6</v>
      </c>
      <c r="AJ26" s="69">
        <v>4.9821135000000004E-4</v>
      </c>
      <c r="AK26" s="31" t="str">
        <f t="shared" si="2"/>
        <v/>
      </c>
      <c r="AL26" s="39" t="str">
        <f t="shared" si="3"/>
        <v/>
      </c>
      <c r="AM26" s="39">
        <f t="shared" si="4"/>
        <v>167.08750000000001</v>
      </c>
      <c r="AN26" s="46">
        <f t="shared" si="9"/>
        <v>2.3276823107411188E-5</v>
      </c>
    </row>
    <row r="27" spans="1:40" ht="14.5" hidden="1" outlineLevel="2" x14ac:dyDescent="0.35">
      <c r="A27" s="51" t="str">
        <f t="shared" si="14"/>
        <v>CH4</v>
      </c>
      <c r="B27" s="13" t="s">
        <v>12</v>
      </c>
      <c r="C27" s="13" t="s">
        <v>5</v>
      </c>
      <c r="D27" s="18" t="s">
        <v>5</v>
      </c>
      <c r="E27" s="60">
        <v>3.7634542591601298E-3</v>
      </c>
      <c r="F27" s="69">
        <v>3.5323053673756602E-3</v>
      </c>
      <c r="G27" s="69">
        <v>4.7881703754776798E-3</v>
      </c>
      <c r="H27" s="69">
        <v>4.9487633238279602E-3</v>
      </c>
      <c r="I27" s="69">
        <v>5.1357193995377496E-3</v>
      </c>
      <c r="J27" s="69">
        <v>4.7415259726531099E-3</v>
      </c>
      <c r="K27" s="69">
        <v>5.2132723998754996E-3</v>
      </c>
      <c r="L27" s="69">
        <v>5.5572418021878397E-3</v>
      </c>
      <c r="M27" s="69">
        <v>4.2506865450438096E-3</v>
      </c>
      <c r="N27" s="69">
        <v>4.2055162212007698E-3</v>
      </c>
      <c r="O27" s="69">
        <v>3.6606961341628199E-3</v>
      </c>
      <c r="P27" s="69">
        <v>3.8766799728299898E-3</v>
      </c>
      <c r="Q27" s="69">
        <v>3.5714494641221001E-3</v>
      </c>
      <c r="R27" s="69">
        <v>3.1138991651681099E-3</v>
      </c>
      <c r="S27" s="69">
        <v>3.8357704530873702E-3</v>
      </c>
      <c r="T27" s="69">
        <v>3.77234614530345E-3</v>
      </c>
      <c r="U27" s="69">
        <v>3.3699402432061099E-3</v>
      </c>
      <c r="V27" s="69">
        <v>2.7268124218256702E-3</v>
      </c>
      <c r="W27" s="69">
        <v>2.2561205885111698E-3</v>
      </c>
      <c r="X27" s="69">
        <v>3.2257470797203498E-3</v>
      </c>
      <c r="Y27" s="69">
        <v>3.9156637059074599E-3</v>
      </c>
      <c r="Z27" s="69">
        <v>5.4624661363727499E-3</v>
      </c>
      <c r="AA27" s="69">
        <v>6.2259806228232399E-3</v>
      </c>
      <c r="AB27" s="69">
        <v>5.4647016704732704E-3</v>
      </c>
      <c r="AC27" s="69">
        <v>5.9236101261853202E-3</v>
      </c>
      <c r="AD27" s="69">
        <v>5.42263435980878E-3</v>
      </c>
      <c r="AE27" s="69">
        <v>4.8148474726344599E-3</v>
      </c>
      <c r="AF27" s="69">
        <v>5.2589099722377798E-3</v>
      </c>
      <c r="AG27" s="69">
        <v>6.4120931158303399E-3</v>
      </c>
      <c r="AH27" s="69">
        <v>5.8462957872675901E-3</v>
      </c>
      <c r="AI27" s="69">
        <v>4.40950425412036E-3</v>
      </c>
      <c r="AJ27" s="69">
        <v>4.1044244524232002E-3</v>
      </c>
      <c r="AK27" s="31">
        <f t="shared" si="2"/>
        <v>9.0600328789212536E-2</v>
      </c>
      <c r="AL27" s="39">
        <f t="shared" si="3"/>
        <v>2.8016044367484838E-3</v>
      </c>
      <c r="AM27" s="39">
        <f t="shared" si="4"/>
        <v>-6.9186870930464606E-2</v>
      </c>
      <c r="AN27" s="46">
        <f t="shared" si="9"/>
        <v>1.9176191376769688E-4</v>
      </c>
    </row>
    <row r="28" spans="1:40" ht="14.5" collapsed="1" x14ac:dyDescent="0.35">
      <c r="A28" s="51" t="str">
        <f t="shared" si="14"/>
        <v/>
      </c>
      <c r="B28" s="13"/>
      <c r="C28" s="13"/>
      <c r="D28" s="16" t="s">
        <v>13</v>
      </c>
      <c r="E28" s="58">
        <f t="shared" ref="E28:AJ28" si="23">SUBTOTAL(9,E29:E68)</f>
        <v>1.1680822918258031</v>
      </c>
      <c r="F28" s="66">
        <f t="shared" si="23"/>
        <v>1.1720275390327888</v>
      </c>
      <c r="G28" s="66">
        <f t="shared" si="23"/>
        <v>1.185332137210676</v>
      </c>
      <c r="H28" s="66">
        <f t="shared" si="23"/>
        <v>1.2471442974681832</v>
      </c>
      <c r="I28" s="66">
        <f t="shared" si="23"/>
        <v>1.2819225066607549</v>
      </c>
      <c r="J28" s="66">
        <f t="shared" si="23"/>
        <v>1.2918580131176749</v>
      </c>
      <c r="K28" s="66">
        <f t="shared" si="23"/>
        <v>1.2787141635351764</v>
      </c>
      <c r="L28" s="66">
        <f t="shared" si="23"/>
        <v>1.0829553909132847</v>
      </c>
      <c r="M28" s="66">
        <f t="shared" si="23"/>
        <v>1.0162064908041135</v>
      </c>
      <c r="N28" s="66">
        <f t="shared" si="23"/>
        <v>1.0946270302580976</v>
      </c>
      <c r="O28" s="66">
        <f t="shared" si="23"/>
        <v>1.1661192885226423</v>
      </c>
      <c r="P28" s="66">
        <f t="shared" si="23"/>
        <v>1.2198986081750112</v>
      </c>
      <c r="Q28" s="66">
        <f t="shared" si="23"/>
        <v>1.27989105393483</v>
      </c>
      <c r="R28" s="66">
        <f t="shared" si="23"/>
        <v>1.3041035823833165</v>
      </c>
      <c r="S28" s="66">
        <f t="shared" si="23"/>
        <v>1.3010588101908978</v>
      </c>
      <c r="T28" s="66">
        <f t="shared" si="23"/>
        <v>1.2662501507798956</v>
      </c>
      <c r="U28" s="66">
        <f t="shared" si="23"/>
        <v>1.2800276655591691</v>
      </c>
      <c r="V28" s="66">
        <f t="shared" si="23"/>
        <v>1.3066951001325966</v>
      </c>
      <c r="W28" s="66">
        <f t="shared" si="23"/>
        <v>1.2333921688957374</v>
      </c>
      <c r="X28" s="66">
        <f t="shared" si="23"/>
        <v>1.1084595578494687</v>
      </c>
      <c r="Y28" s="66">
        <f t="shared" si="23"/>
        <v>1.2079634654672051</v>
      </c>
      <c r="Z28" s="66">
        <f t="shared" si="23"/>
        <v>1.1861150270078273</v>
      </c>
      <c r="AA28" s="66">
        <f t="shared" si="23"/>
        <v>1.2131152293452081</v>
      </c>
      <c r="AB28" s="66">
        <f t="shared" si="23"/>
        <v>1.2114112381198119</v>
      </c>
      <c r="AC28" s="66">
        <f t="shared" si="23"/>
        <v>1.2174174192077081</v>
      </c>
      <c r="AD28" s="66">
        <f t="shared" si="23"/>
        <v>1.2549464336808522</v>
      </c>
      <c r="AE28" s="66">
        <f t="shared" si="23"/>
        <v>1.2484455718330916</v>
      </c>
      <c r="AF28" s="66">
        <f t="shared" si="23"/>
        <v>1.210939169305582</v>
      </c>
      <c r="AG28" s="66">
        <f t="shared" si="23"/>
        <v>1.2090966422224192</v>
      </c>
      <c r="AH28" s="66">
        <f t="shared" si="23"/>
        <v>1.1773873038565881</v>
      </c>
      <c r="AI28" s="66">
        <f t="shared" si="23"/>
        <v>1.0448253890734689</v>
      </c>
      <c r="AJ28" s="66">
        <f t="shared" si="23"/>
        <v>1.2767029724099246</v>
      </c>
      <c r="AK28" s="29">
        <f t="shared" si="2"/>
        <v>9.2990606350464411E-2</v>
      </c>
      <c r="AL28" s="37">
        <f t="shared" si="3"/>
        <v>2.872427691763324E-3</v>
      </c>
      <c r="AM28" s="37">
        <f t="shared" si="4"/>
        <v>0.22192950684523494</v>
      </c>
      <c r="AN28" s="44">
        <f t="shared" si="9"/>
        <v>5.9648559290132346E-2</v>
      </c>
    </row>
    <row r="29" spans="1:40" ht="14.5" hidden="1" outlineLevel="1" x14ac:dyDescent="0.35">
      <c r="A29" s="51" t="str">
        <f t="shared" si="14"/>
        <v/>
      </c>
      <c r="B29" s="13"/>
      <c r="C29" s="13"/>
      <c r="D29" s="17" t="s">
        <v>14</v>
      </c>
      <c r="E29" s="59">
        <f>SUBTOTAL(9,E30:E32)</f>
        <v>2.5452155741352404E-2</v>
      </c>
      <c r="F29" s="67">
        <f t="shared" ref="F29:AD29" si="24">SUBTOTAL(9,F30:F32)</f>
        <v>2.2622297514205102E-2</v>
      </c>
      <c r="G29" s="67">
        <f t="shared" si="24"/>
        <v>2.3707085905915502E-2</v>
      </c>
      <c r="H29" s="67">
        <f t="shared" si="24"/>
        <v>2.4819182115098603E-2</v>
      </c>
      <c r="I29" s="67">
        <f t="shared" si="24"/>
        <v>2.5053309916017202E-2</v>
      </c>
      <c r="J29" s="67">
        <f t="shared" si="24"/>
        <v>2.6750789771754602E-2</v>
      </c>
      <c r="K29" s="67">
        <f t="shared" si="24"/>
        <v>2.5722157573994903E-2</v>
      </c>
      <c r="L29" s="67">
        <f t="shared" si="24"/>
        <v>2.61506680642371E-2</v>
      </c>
      <c r="M29" s="67">
        <f t="shared" si="24"/>
        <v>2.3204165041512202E-2</v>
      </c>
      <c r="N29" s="67">
        <f t="shared" si="24"/>
        <v>2.3167636652499202E-2</v>
      </c>
      <c r="O29" s="67">
        <f t="shared" si="24"/>
        <v>2.2308520911913803E-2</v>
      </c>
      <c r="P29" s="67">
        <f t="shared" si="24"/>
        <v>2.33723595856184E-2</v>
      </c>
      <c r="Q29" s="67">
        <f t="shared" si="24"/>
        <v>2.5338806811196303E-2</v>
      </c>
      <c r="R29" s="67">
        <f t="shared" si="24"/>
        <v>2.78207510245259E-2</v>
      </c>
      <c r="S29" s="67">
        <f t="shared" si="24"/>
        <v>2.9137771091990002E-2</v>
      </c>
      <c r="T29" s="67">
        <f t="shared" si="24"/>
        <v>3.0214277843258003E-2</v>
      </c>
      <c r="U29" s="67">
        <f t="shared" si="24"/>
        <v>2.9864689293330703E-2</v>
      </c>
      <c r="V29" s="67">
        <f t="shared" si="24"/>
        <v>2.8253120622624403E-2</v>
      </c>
      <c r="W29" s="67">
        <f t="shared" si="24"/>
        <v>3.2364723658928805E-2</v>
      </c>
      <c r="X29" s="67">
        <f t="shared" si="24"/>
        <v>3.3923804379232703E-2</v>
      </c>
      <c r="Y29" s="67">
        <f t="shared" si="24"/>
        <v>3.0431016959302802E-2</v>
      </c>
      <c r="Z29" s="67">
        <f t="shared" si="24"/>
        <v>3.1349177540314403E-2</v>
      </c>
      <c r="AA29" s="67">
        <f t="shared" si="24"/>
        <v>3.2359186441598402E-2</v>
      </c>
      <c r="AB29" s="67">
        <f t="shared" si="24"/>
        <v>3.4377196593304446E-2</v>
      </c>
      <c r="AC29" s="67">
        <f t="shared" si="24"/>
        <v>2.9323992375506074E-2</v>
      </c>
      <c r="AD29" s="67">
        <f t="shared" si="24"/>
        <v>3.0845308483693143E-2</v>
      </c>
      <c r="AE29" s="67">
        <f t="shared" ref="AE29:AH29" si="25">SUBTOTAL(9,AE30:AE32)</f>
        <v>3.481426634633604E-2</v>
      </c>
      <c r="AF29" s="67">
        <f t="shared" si="25"/>
        <v>4.3871514451087681E-2</v>
      </c>
      <c r="AG29" s="67">
        <f t="shared" ref="AG29" si="26">SUBTOTAL(9,AG30:AG32)</f>
        <v>4.2694044312063688E-2</v>
      </c>
      <c r="AH29" s="67">
        <f t="shared" si="25"/>
        <v>5.0557381779453833E-2</v>
      </c>
      <c r="AI29" s="67">
        <f t="shared" ref="AI29:AJ29" si="27">SUBTOTAL(9,AI30:AI32)</f>
        <v>4.3714434347493877E-2</v>
      </c>
      <c r="AJ29" s="67">
        <f t="shared" si="27"/>
        <v>4.8080246706194603E-2</v>
      </c>
      <c r="AK29" s="30">
        <f t="shared" si="2"/>
        <v>0.8890441813570269</v>
      </c>
      <c r="AL29" s="38">
        <f t="shared" si="3"/>
        <v>2.0730368507599684E-2</v>
      </c>
      <c r="AM29" s="38">
        <f t="shared" si="4"/>
        <v>9.9871184972819327E-2</v>
      </c>
      <c r="AN29" s="45">
        <f t="shared" si="9"/>
        <v>2.2463466509560271E-3</v>
      </c>
    </row>
    <row r="30" spans="1:40" ht="14.5" hidden="1" outlineLevel="2" x14ac:dyDescent="0.35">
      <c r="A30" s="51" t="str">
        <f t="shared" si="14"/>
        <v>CH4</v>
      </c>
      <c r="B30" s="13" t="s">
        <v>14</v>
      </c>
      <c r="C30" s="13" t="s">
        <v>5</v>
      </c>
      <c r="D30" s="18" t="s">
        <v>5</v>
      </c>
      <c r="E30" s="60">
        <v>1.8187315559999999E-4</v>
      </c>
      <c r="F30" s="69">
        <v>1.7697543840000001E-4</v>
      </c>
      <c r="G30" s="69">
        <v>1.8494370360000001E-4</v>
      </c>
      <c r="H30" s="69">
        <v>1.905918876E-4</v>
      </c>
      <c r="I30" s="69">
        <v>1.6223784120000001E-4</v>
      </c>
      <c r="J30" s="69">
        <v>1.7620203959999999E-4</v>
      </c>
      <c r="K30" s="69">
        <v>1.6919002799999999E-4</v>
      </c>
      <c r="L30" s="69">
        <v>2.1077701559999999E-4</v>
      </c>
      <c r="M30" s="69">
        <v>1.8970891919999999E-4</v>
      </c>
      <c r="N30" s="69">
        <v>1.8604950480000001E-4</v>
      </c>
      <c r="O30" s="69">
        <v>1.8035456040000001E-4</v>
      </c>
      <c r="P30" s="69">
        <v>1.985470668E-4</v>
      </c>
      <c r="Q30" s="69">
        <v>2.1695276520000001E-4</v>
      </c>
      <c r="R30" s="69">
        <v>2.4551999999999999E-4</v>
      </c>
      <c r="S30" s="69">
        <v>3.0888900000000002E-4</v>
      </c>
      <c r="T30" s="69">
        <v>2.3370300000000001E-4</v>
      </c>
      <c r="U30" s="69">
        <v>2.62305E-4</v>
      </c>
      <c r="V30" s="69">
        <v>3.13722E-4</v>
      </c>
      <c r="W30" s="69">
        <v>1.98567E-4</v>
      </c>
      <c r="X30" s="69">
        <v>5.7740655600000001E-5</v>
      </c>
      <c r="Y30" s="69">
        <v>3.5965322099999998E-5</v>
      </c>
      <c r="Z30" s="69">
        <v>3.8349000000000002E-5</v>
      </c>
      <c r="AA30" s="69">
        <v>5.1434999999999998E-5</v>
      </c>
      <c r="AB30" s="69">
        <v>2.4520689551174802E-4</v>
      </c>
      <c r="AC30" s="69">
        <v>4.5252286320657302E-4</v>
      </c>
      <c r="AD30" s="69">
        <v>4.62911680379543E-4</v>
      </c>
      <c r="AE30" s="69">
        <v>5.4874499531813899E-4</v>
      </c>
      <c r="AF30" s="69">
        <v>5.8799130916018102E-4</v>
      </c>
      <c r="AG30" s="69">
        <v>5.8133926759138498E-4</v>
      </c>
      <c r="AH30" s="69">
        <v>5.8381390854483504E-4</v>
      </c>
      <c r="AI30" s="69">
        <v>4.8919682484967599E-4</v>
      </c>
      <c r="AJ30" s="69">
        <v>4.6077191208000002E-4</v>
      </c>
      <c r="AK30" s="31">
        <f t="shared" si="2"/>
        <v>1.5334795042177189</v>
      </c>
      <c r="AL30" s="39">
        <f t="shared" si="3"/>
        <v>3.0441026976737673E-2</v>
      </c>
      <c r="AM30" s="39">
        <f t="shared" si="4"/>
        <v>-5.8105268321008818E-2</v>
      </c>
      <c r="AN30" s="46">
        <f t="shared" si="9"/>
        <v>2.1527623347701292E-5</v>
      </c>
    </row>
    <row r="31" spans="1:40" ht="14.5" hidden="1" outlineLevel="2" x14ac:dyDescent="0.35">
      <c r="A31" s="51" t="str">
        <f t="shared" si="14"/>
        <v>CH4</v>
      </c>
      <c r="B31" s="13" t="s">
        <v>14</v>
      </c>
      <c r="C31" s="13" t="s">
        <v>6</v>
      </c>
      <c r="D31" s="18" t="s">
        <v>6</v>
      </c>
      <c r="E31" s="60">
        <v>7.9906746850760195E-4</v>
      </c>
      <c r="F31" s="69">
        <v>7.9906746850760195E-4</v>
      </c>
      <c r="G31" s="69">
        <v>7.9906746850760195E-4</v>
      </c>
      <c r="H31" s="69">
        <v>7.9906746850760195E-4</v>
      </c>
      <c r="I31" s="69">
        <v>7.9906746850760195E-4</v>
      </c>
      <c r="J31" s="69">
        <v>7.9906746850760195E-4</v>
      </c>
      <c r="K31" s="69">
        <v>7.9906746850760195E-4</v>
      </c>
      <c r="L31" s="69">
        <v>7.9906746850760195E-4</v>
      </c>
      <c r="M31" s="69">
        <v>7.9906746850760195E-4</v>
      </c>
      <c r="N31" s="69">
        <v>7.9906746850760195E-4</v>
      </c>
      <c r="O31" s="69">
        <v>7.9906746850760195E-4</v>
      </c>
      <c r="P31" s="69">
        <v>7.9906746850760195E-4</v>
      </c>
      <c r="Q31" s="69">
        <v>7.9906746850760195E-4</v>
      </c>
      <c r="R31" s="69">
        <v>7.9906746850760195E-4</v>
      </c>
      <c r="S31" s="69">
        <v>7.9906746850760195E-4</v>
      </c>
      <c r="T31" s="69">
        <v>7.9906746850760195E-4</v>
      </c>
      <c r="U31" s="69">
        <v>7.9906746850760195E-4</v>
      </c>
      <c r="V31" s="69">
        <v>7.9906746850760195E-4</v>
      </c>
      <c r="W31" s="69">
        <v>7.9906746850760195E-4</v>
      </c>
      <c r="X31" s="69">
        <v>7.96290266E-5</v>
      </c>
      <c r="Y31" s="69">
        <v>7.7985850945200004E-4</v>
      </c>
      <c r="Z31" s="69">
        <v>3.0457175749999999E-5</v>
      </c>
      <c r="AA31" s="69">
        <v>3.2394810380000002E-4</v>
      </c>
      <c r="AB31" s="69">
        <v>1.4530915E-6</v>
      </c>
      <c r="AC31" s="69">
        <v>1.4501750000000001E-6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2"/>
        <v>-1</v>
      </c>
      <c r="AL31" s="39">
        <f t="shared" si="3"/>
        <v>-1</v>
      </c>
      <c r="AM31" s="39" t="str">
        <f t="shared" si="4"/>
        <v/>
      </c>
      <c r="AN31" s="46">
        <f t="shared" si="9"/>
        <v>0</v>
      </c>
    </row>
    <row r="32" spans="1:40" ht="14.5" hidden="1" outlineLevel="2" x14ac:dyDescent="0.35">
      <c r="A32" s="51" t="str">
        <f t="shared" si="14"/>
        <v>CH4</v>
      </c>
      <c r="B32" s="13" t="s">
        <v>14</v>
      </c>
      <c r="C32" s="13" t="s">
        <v>7</v>
      </c>
      <c r="D32" s="18" t="s">
        <v>7</v>
      </c>
      <c r="E32" s="60">
        <v>2.4471215117244802E-2</v>
      </c>
      <c r="F32" s="69">
        <v>2.1646254607297501E-2</v>
      </c>
      <c r="G32" s="69">
        <v>2.2723074733807899E-2</v>
      </c>
      <c r="H32" s="69">
        <v>2.3829522758991001E-2</v>
      </c>
      <c r="I32" s="69">
        <v>2.40920046063096E-2</v>
      </c>
      <c r="J32" s="69">
        <v>2.5775520263647E-2</v>
      </c>
      <c r="K32" s="69">
        <v>2.47539000774873E-2</v>
      </c>
      <c r="L32" s="69">
        <v>2.51408235801295E-2</v>
      </c>
      <c r="M32" s="69">
        <v>2.22153886538046E-2</v>
      </c>
      <c r="N32" s="69">
        <v>2.21825196791916E-2</v>
      </c>
      <c r="O32" s="69">
        <v>2.1329098883006201E-2</v>
      </c>
      <c r="P32" s="69">
        <v>2.2374745050310799E-2</v>
      </c>
      <c r="Q32" s="69">
        <v>2.4322786577488702E-2</v>
      </c>
      <c r="R32" s="69">
        <v>2.67761635560183E-2</v>
      </c>
      <c r="S32" s="69">
        <v>2.8029814623482401E-2</v>
      </c>
      <c r="T32" s="69">
        <v>2.91815073747504E-2</v>
      </c>
      <c r="U32" s="69">
        <v>2.8803316824823101E-2</v>
      </c>
      <c r="V32" s="69">
        <v>2.7140331154116799E-2</v>
      </c>
      <c r="W32" s="69">
        <v>3.13670891904212E-2</v>
      </c>
      <c r="X32" s="69">
        <v>3.37864346970327E-2</v>
      </c>
      <c r="Y32" s="69">
        <v>2.9615193127750801E-2</v>
      </c>
      <c r="Z32" s="69">
        <v>3.1280371364564401E-2</v>
      </c>
      <c r="AA32" s="69">
        <v>3.1983803337798399E-2</v>
      </c>
      <c r="AB32" s="69">
        <v>3.41305366062927E-2</v>
      </c>
      <c r="AC32" s="69">
        <v>2.8870019337299501E-2</v>
      </c>
      <c r="AD32" s="69">
        <v>3.0382396803313599E-2</v>
      </c>
      <c r="AE32" s="69">
        <v>3.4265521351017902E-2</v>
      </c>
      <c r="AF32" s="69">
        <v>4.3283523141927502E-2</v>
      </c>
      <c r="AG32" s="69">
        <v>4.2112705044472301E-2</v>
      </c>
      <c r="AH32" s="69">
        <v>4.9973567870909001E-2</v>
      </c>
      <c r="AI32" s="69">
        <v>4.3225237522644198E-2</v>
      </c>
      <c r="AJ32" s="69">
        <v>4.7619474794114602E-2</v>
      </c>
      <c r="AK32" s="31">
        <f t="shared" si="2"/>
        <v>0.94593830204031359</v>
      </c>
      <c r="AL32" s="39">
        <f t="shared" si="3"/>
        <v>2.1707882715290561E-2</v>
      </c>
      <c r="AM32" s="39">
        <f t="shared" si="4"/>
        <v>0.10165906593731067</v>
      </c>
      <c r="AN32" s="46">
        <f t="shared" si="9"/>
        <v>2.2248190276083256E-3</v>
      </c>
    </row>
    <row r="33" spans="1:40" ht="14.5" hidden="1" outlineLevel="1" x14ac:dyDescent="0.35">
      <c r="A33" s="51" t="str">
        <f t="shared" si="14"/>
        <v/>
      </c>
      <c r="B33" s="13"/>
      <c r="C33" s="13"/>
      <c r="D33" s="17" t="s">
        <v>15</v>
      </c>
      <c r="E33" s="59">
        <f>SUBTOTAL(9,E34:E36)</f>
        <v>9.1655096484571791E-3</v>
      </c>
      <c r="F33" s="67">
        <f t="shared" ref="F33:AD33" si="28">SUBTOTAL(9,F34:F36)</f>
        <v>1.4933914911753856E-2</v>
      </c>
      <c r="G33" s="67">
        <f t="shared" si="28"/>
        <v>1.2563083242054011E-2</v>
      </c>
      <c r="H33" s="67">
        <f t="shared" si="28"/>
        <v>1.3327025203156932E-2</v>
      </c>
      <c r="I33" s="67">
        <f t="shared" si="28"/>
        <v>1.7897212333258177E-2</v>
      </c>
      <c r="J33" s="67">
        <f t="shared" si="28"/>
        <v>2.2033189260997926E-2</v>
      </c>
      <c r="K33" s="67">
        <f t="shared" si="28"/>
        <v>2.7259618105065716E-2</v>
      </c>
      <c r="L33" s="67">
        <f t="shared" si="28"/>
        <v>2.9607881939476801E-2</v>
      </c>
      <c r="M33" s="67">
        <f t="shared" si="28"/>
        <v>2.7745342725437643E-2</v>
      </c>
      <c r="N33" s="67">
        <f t="shared" si="28"/>
        <v>3.0392202292038935E-2</v>
      </c>
      <c r="O33" s="67">
        <f t="shared" si="28"/>
        <v>3.4300814022901277E-2</v>
      </c>
      <c r="P33" s="67">
        <f t="shared" si="28"/>
        <v>3.1834750362695348E-2</v>
      </c>
      <c r="Q33" s="67">
        <f t="shared" si="28"/>
        <v>3.5136555711228618E-2</v>
      </c>
      <c r="R33" s="67">
        <f t="shared" si="28"/>
        <v>1.8860620689208473E-2</v>
      </c>
      <c r="S33" s="67">
        <f t="shared" si="28"/>
        <v>1.8266475528988264E-2</v>
      </c>
      <c r="T33" s="67">
        <f t="shared" si="28"/>
        <v>8.3068216303063391E-3</v>
      </c>
      <c r="U33" s="67">
        <f t="shared" si="28"/>
        <v>9.2984460579990328E-3</v>
      </c>
      <c r="V33" s="67">
        <f t="shared" si="28"/>
        <v>9.2368401713058823E-3</v>
      </c>
      <c r="W33" s="67">
        <f t="shared" si="28"/>
        <v>1.1004863284363278E-2</v>
      </c>
      <c r="X33" s="67">
        <f t="shared" si="28"/>
        <v>1.5979871754353996E-2</v>
      </c>
      <c r="Y33" s="67">
        <f t="shared" si="28"/>
        <v>1.5487668785173228E-2</v>
      </c>
      <c r="Z33" s="67">
        <f t="shared" si="28"/>
        <v>1.5029577482480641E-2</v>
      </c>
      <c r="AA33" s="67">
        <f t="shared" si="28"/>
        <v>1.8224051692428751E-2</v>
      </c>
      <c r="AB33" s="67">
        <f t="shared" si="28"/>
        <v>2.3901347807963106E-2</v>
      </c>
      <c r="AC33" s="67">
        <f t="shared" si="28"/>
        <v>3.4539952042354313E-2</v>
      </c>
      <c r="AD33" s="67">
        <f t="shared" si="28"/>
        <v>2.9864400064164225E-2</v>
      </c>
      <c r="AE33" s="67">
        <f t="shared" ref="AE33:AH33" si="29">SUBTOTAL(9,AE34:AE36)</f>
        <v>3.3731705178058694E-2</v>
      </c>
      <c r="AF33" s="67">
        <f t="shared" si="29"/>
        <v>2.963314160717568E-2</v>
      </c>
      <c r="AG33" s="67">
        <f t="shared" ref="AG33" si="30">SUBTOTAL(9,AG34:AG36)</f>
        <v>2.5843250346862787E-2</v>
      </c>
      <c r="AH33" s="67">
        <f t="shared" si="29"/>
        <v>2.7907236750828113E-2</v>
      </c>
      <c r="AI33" s="67">
        <f t="shared" ref="AI33:AJ33" si="31">SUBTOTAL(9,AI34:AI36)</f>
        <v>2.6272650042316215E-2</v>
      </c>
      <c r="AJ33" s="67">
        <f t="shared" si="31"/>
        <v>2.1803916555817211E-2</v>
      </c>
      <c r="AK33" s="30">
        <f t="shared" si="2"/>
        <v>1.3789093451543573</v>
      </c>
      <c r="AL33" s="38">
        <f t="shared" si="3"/>
        <v>2.8350639166137226E-2</v>
      </c>
      <c r="AM33" s="38">
        <f t="shared" si="4"/>
        <v>-0.17009070190108</v>
      </c>
      <c r="AN33" s="45">
        <f t="shared" si="9"/>
        <v>1.0186959986329322E-3</v>
      </c>
    </row>
    <row r="34" spans="1:40" ht="14.5" hidden="1" outlineLevel="2" x14ac:dyDescent="0.35">
      <c r="A34" s="51" t="str">
        <f t="shared" si="14"/>
        <v>CH4</v>
      </c>
      <c r="B34" s="13" t="s">
        <v>15</v>
      </c>
      <c r="C34" s="13" t="s">
        <v>5</v>
      </c>
      <c r="D34" s="18" t="s">
        <v>5</v>
      </c>
      <c r="E34" s="60">
        <v>8.3257815904108096E-3</v>
      </c>
      <c r="F34" s="69">
        <v>1.42015163537081E-2</v>
      </c>
      <c r="G34" s="69">
        <v>1.1184382687537801E-2</v>
      </c>
      <c r="H34" s="69">
        <v>1.2716434418179301E-2</v>
      </c>
      <c r="I34" s="69">
        <v>1.7315282604618301E-2</v>
      </c>
      <c r="J34" s="69">
        <v>2.1500191425663999E-2</v>
      </c>
      <c r="K34" s="69">
        <v>2.6559778388764801E-2</v>
      </c>
      <c r="L34" s="69">
        <v>2.9002958691477301E-2</v>
      </c>
      <c r="M34" s="69">
        <v>2.72278011205184E-2</v>
      </c>
      <c r="N34" s="69">
        <v>3.00039712221866E-2</v>
      </c>
      <c r="O34" s="69">
        <v>3.3668565178829199E-2</v>
      </c>
      <c r="P34" s="69">
        <v>3.1247390521052101E-2</v>
      </c>
      <c r="Q34" s="69">
        <v>3.4586658185827297E-2</v>
      </c>
      <c r="R34" s="69">
        <v>1.8389971726811501E-2</v>
      </c>
      <c r="S34" s="69">
        <v>1.7516143075336301E-2</v>
      </c>
      <c r="T34" s="69">
        <v>7.4992907967516599E-3</v>
      </c>
      <c r="U34" s="69">
        <v>8.4823644637365501E-3</v>
      </c>
      <c r="V34" s="69">
        <v>8.3531420793979006E-3</v>
      </c>
      <c r="W34" s="69">
        <v>1.02944740498022E-2</v>
      </c>
      <c r="X34" s="69">
        <v>1.5492306732286999E-2</v>
      </c>
      <c r="Y34" s="69">
        <v>1.51493845810029E-2</v>
      </c>
      <c r="Z34" s="69">
        <v>1.45831584746903E-2</v>
      </c>
      <c r="AA34" s="69">
        <v>1.7822621261321898E-2</v>
      </c>
      <c r="AB34" s="69">
        <v>2.33031230058031E-2</v>
      </c>
      <c r="AC34" s="69">
        <v>3.3838256037391601E-2</v>
      </c>
      <c r="AD34" s="69">
        <v>2.9018773884416101E-2</v>
      </c>
      <c r="AE34" s="69">
        <v>3.2824824753402301E-2</v>
      </c>
      <c r="AF34" s="69">
        <v>2.8982664971357899E-2</v>
      </c>
      <c r="AG34" s="69">
        <v>2.51094427913859E-2</v>
      </c>
      <c r="AH34" s="69">
        <v>2.72404229836344E-2</v>
      </c>
      <c r="AI34" s="69">
        <v>2.5685059388501099E-2</v>
      </c>
      <c r="AJ34" s="69">
        <v>2.12730651583206E-2</v>
      </c>
      <c r="AK34" s="31">
        <f t="shared" si="2"/>
        <v>1.55508325882843</v>
      </c>
      <c r="AL34" s="39">
        <f t="shared" si="3"/>
        <v>3.0723311867236758E-2</v>
      </c>
      <c r="AM34" s="39">
        <f t="shared" si="4"/>
        <v>-0.17177278679587937</v>
      </c>
      <c r="AN34" s="46">
        <f t="shared" si="9"/>
        <v>9.9389420703213747E-4</v>
      </c>
    </row>
    <row r="35" spans="1:40" ht="14.5" hidden="1" outlineLevel="2" x14ac:dyDescent="0.35">
      <c r="A35" s="51" t="str">
        <f t="shared" si="14"/>
        <v>CH4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3.5977165000000003E-5</v>
      </c>
      <c r="AC35" s="69">
        <v>2.4159999480000001E-5</v>
      </c>
      <c r="AD35" s="69">
        <v>2.0145698099999999E-5</v>
      </c>
      <c r="AE35" s="69">
        <v>1.45224144E-5</v>
      </c>
      <c r="AF35" s="69">
        <v>1.16454401E-5</v>
      </c>
      <c r="AG35" s="69">
        <v>2.6625538184999999E-4</v>
      </c>
      <c r="AH35" s="69">
        <v>1.3897613867506299E-4</v>
      </c>
      <c r="AI35" s="69">
        <v>1.7705522569621499E-4</v>
      </c>
      <c r="AJ35" s="69">
        <v>7.3983155287616099E-5</v>
      </c>
      <c r="AK35" s="31" t="str">
        <f t="shared" si="2"/>
        <v/>
      </c>
      <c r="AL35" s="39" t="str">
        <f t="shared" si="3"/>
        <v/>
      </c>
      <c r="AM35" s="39">
        <f t="shared" si="4"/>
        <v>-0.58214644613453126</v>
      </c>
      <c r="AN35" s="46">
        <f t="shared" si="9"/>
        <v>3.4565507561358698E-6</v>
      </c>
    </row>
    <row r="36" spans="1:40" ht="14.5" hidden="1" outlineLevel="2" x14ac:dyDescent="0.35">
      <c r="A36" s="51" t="str">
        <f t="shared" si="14"/>
        <v>CH4</v>
      </c>
      <c r="B36" s="13" t="s">
        <v>15</v>
      </c>
      <c r="C36" s="13" t="s">
        <v>7</v>
      </c>
      <c r="D36" s="18" t="s">
        <v>7</v>
      </c>
      <c r="E36" s="60">
        <v>8.3972805804636902E-4</v>
      </c>
      <c r="F36" s="69">
        <v>7.3239855804575597E-4</v>
      </c>
      <c r="G36" s="69">
        <v>1.3787005545162099E-3</v>
      </c>
      <c r="H36" s="69">
        <v>6.1059078497763004E-4</v>
      </c>
      <c r="I36" s="69">
        <v>5.8192972863987599E-4</v>
      </c>
      <c r="J36" s="69">
        <v>5.3299783533392595E-4</v>
      </c>
      <c r="K36" s="69">
        <v>6.9983971630091502E-4</v>
      </c>
      <c r="L36" s="69">
        <v>6.0492324799950098E-4</v>
      </c>
      <c r="M36" s="69">
        <v>5.1754160491924398E-4</v>
      </c>
      <c r="N36" s="69">
        <v>3.88231069852336E-4</v>
      </c>
      <c r="O36" s="69">
        <v>6.3224884407207804E-4</v>
      </c>
      <c r="P36" s="69">
        <v>5.8735984164324997E-4</v>
      </c>
      <c r="Q36" s="69">
        <v>5.4989752540132199E-4</v>
      </c>
      <c r="R36" s="69">
        <v>4.7064896239697298E-4</v>
      </c>
      <c r="S36" s="69">
        <v>7.5033245365196195E-4</v>
      </c>
      <c r="T36" s="69">
        <v>8.0753083355467904E-4</v>
      </c>
      <c r="U36" s="69">
        <v>8.1608159426248305E-4</v>
      </c>
      <c r="V36" s="69">
        <v>8.8369809190798202E-4</v>
      </c>
      <c r="W36" s="69">
        <v>7.1038923456107701E-4</v>
      </c>
      <c r="X36" s="69">
        <v>4.8756502206699799E-4</v>
      </c>
      <c r="Y36" s="69">
        <v>3.38284204170328E-4</v>
      </c>
      <c r="Z36" s="69">
        <v>4.4641900779034198E-4</v>
      </c>
      <c r="AA36" s="69">
        <v>4.0143043110685202E-4</v>
      </c>
      <c r="AB36" s="69">
        <v>5.6224763716000703E-4</v>
      </c>
      <c r="AC36" s="69">
        <v>6.77536005482708E-4</v>
      </c>
      <c r="AD36" s="69">
        <v>8.2548048164812304E-4</v>
      </c>
      <c r="AE36" s="69">
        <v>8.92358010256391E-4</v>
      </c>
      <c r="AF36" s="69">
        <v>6.3883119571777995E-4</v>
      </c>
      <c r="AG36" s="69">
        <v>4.6755217362688499E-4</v>
      </c>
      <c r="AH36" s="69">
        <v>5.2783762851864996E-4</v>
      </c>
      <c r="AI36" s="69">
        <v>4.1053542811890102E-4</v>
      </c>
      <c r="AJ36" s="69">
        <v>4.5686824220899399E-4</v>
      </c>
      <c r="AK36" s="31">
        <f t="shared" si="2"/>
        <v>-0.45593309901791312</v>
      </c>
      <c r="AL36" s="39">
        <f t="shared" si="3"/>
        <v>-1.9443427510334788E-2</v>
      </c>
      <c r="AM36" s="39">
        <f t="shared" si="4"/>
        <v>0.1128594779320089</v>
      </c>
      <c r="AN36" s="46">
        <f t="shared" si="9"/>
        <v>2.1345240844658883E-5</v>
      </c>
    </row>
    <row r="37" spans="1:40" ht="14.5" hidden="1" outlineLevel="1" x14ac:dyDescent="0.35">
      <c r="A37" s="51" t="str">
        <f t="shared" si="14"/>
        <v/>
      </c>
      <c r="B37" s="13"/>
      <c r="C37" s="13"/>
      <c r="D37" s="17" t="s">
        <v>16</v>
      </c>
      <c r="E37" s="59">
        <f>SUBTOTAL(9,E38:E41)</f>
        <v>0.86117922510879019</v>
      </c>
      <c r="F37" s="67">
        <f t="shared" ref="F37:AD37" si="32">SUBTOTAL(9,F38:F41)</f>
        <v>0.8546080279806727</v>
      </c>
      <c r="G37" s="67">
        <f t="shared" si="32"/>
        <v>0.85070514424595933</v>
      </c>
      <c r="H37" s="67">
        <f t="shared" si="32"/>
        <v>0.91510303707450202</v>
      </c>
      <c r="I37" s="67">
        <f t="shared" si="32"/>
        <v>0.95384998556489431</v>
      </c>
      <c r="J37" s="67">
        <f t="shared" si="32"/>
        <v>0.98400556548898033</v>
      </c>
      <c r="K37" s="67">
        <f t="shared" si="32"/>
        <v>0.96230943034277039</v>
      </c>
      <c r="L37" s="67">
        <f t="shared" si="32"/>
        <v>0.77739155801614246</v>
      </c>
      <c r="M37" s="67">
        <f t="shared" si="32"/>
        <v>0.72734448516906391</v>
      </c>
      <c r="N37" s="67">
        <f t="shared" si="32"/>
        <v>0.83549795540802796</v>
      </c>
      <c r="O37" s="67">
        <f t="shared" si="32"/>
        <v>0.88888309931812026</v>
      </c>
      <c r="P37" s="67">
        <f t="shared" si="32"/>
        <v>0.89822102534916881</v>
      </c>
      <c r="Q37" s="67">
        <f t="shared" si="32"/>
        <v>0.94837418079486024</v>
      </c>
      <c r="R37" s="67">
        <f t="shared" si="32"/>
        <v>0.94005633700335822</v>
      </c>
      <c r="S37" s="67">
        <f t="shared" si="32"/>
        <v>0.99645257754437389</v>
      </c>
      <c r="T37" s="67">
        <f t="shared" si="32"/>
        <v>0.98705326186319686</v>
      </c>
      <c r="U37" s="67">
        <f t="shared" si="32"/>
        <v>0.99536486742675068</v>
      </c>
      <c r="V37" s="67">
        <f t="shared" si="32"/>
        <v>0.99534780215126017</v>
      </c>
      <c r="W37" s="67">
        <f t="shared" si="32"/>
        <v>0.90997233473205297</v>
      </c>
      <c r="X37" s="67">
        <f t="shared" si="32"/>
        <v>0.83454535091290771</v>
      </c>
      <c r="Y37" s="67">
        <f t="shared" si="32"/>
        <v>0.92645045942718851</v>
      </c>
      <c r="Z37" s="67">
        <f t="shared" si="32"/>
        <v>0.91936899698368113</v>
      </c>
      <c r="AA37" s="67">
        <f t="shared" si="32"/>
        <v>0.9388817243243569</v>
      </c>
      <c r="AB37" s="67">
        <f t="shared" si="32"/>
        <v>0.89780004278642067</v>
      </c>
      <c r="AC37" s="67">
        <f t="shared" si="32"/>
        <v>0.89105584156904327</v>
      </c>
      <c r="AD37" s="67">
        <f t="shared" si="32"/>
        <v>0.91824481974595029</v>
      </c>
      <c r="AE37" s="67">
        <f t="shared" ref="AE37:AH37" si="33">SUBTOTAL(9,AE38:AE41)</f>
        <v>0.92712821956857006</v>
      </c>
      <c r="AF37" s="67">
        <f t="shared" si="33"/>
        <v>0.8939548323522285</v>
      </c>
      <c r="AG37" s="67">
        <f t="shared" ref="AG37" si="34">SUBTOTAL(9,AG38:AG41)</f>
        <v>0.87342883096598001</v>
      </c>
      <c r="AH37" s="67">
        <f t="shared" si="33"/>
        <v>0.83957348093435114</v>
      </c>
      <c r="AI37" s="67">
        <f t="shared" ref="AI37:AJ37" si="35">SUBTOTAL(9,AI38:AI41)</f>
        <v>0.74840548215074998</v>
      </c>
      <c r="AJ37" s="67">
        <f t="shared" si="35"/>
        <v>0.96421330472089972</v>
      </c>
      <c r="AK37" s="30">
        <f t="shared" si="2"/>
        <v>0.11964301577188374</v>
      </c>
      <c r="AL37" s="38">
        <f t="shared" si="3"/>
        <v>3.6521334456356414E-3</v>
      </c>
      <c r="AM37" s="38">
        <f t="shared" si="4"/>
        <v>0.28835681688216175</v>
      </c>
      <c r="AN37" s="45">
        <f t="shared" si="9"/>
        <v>4.5048798129148887E-2</v>
      </c>
    </row>
    <row r="38" spans="1:40" ht="14.5" hidden="1" outlineLevel="2" x14ac:dyDescent="0.35">
      <c r="A38" s="51" t="str">
        <f t="shared" si="14"/>
        <v>CH4</v>
      </c>
      <c r="B38" s="13" t="s">
        <v>16</v>
      </c>
      <c r="C38" s="13" t="s">
        <v>5</v>
      </c>
      <c r="D38" s="18" t="s">
        <v>5</v>
      </c>
      <c r="E38" s="60">
        <v>5.9084787646576202E-3</v>
      </c>
      <c r="F38" s="69">
        <v>5.92043555532102E-3</v>
      </c>
      <c r="G38" s="69">
        <v>5.7483329973828899E-3</v>
      </c>
      <c r="H38" s="69">
        <v>6.0895621743620601E-3</v>
      </c>
      <c r="I38" s="69">
        <v>6.7894330184672001E-3</v>
      </c>
      <c r="J38" s="69">
        <v>7.39685104710171E-3</v>
      </c>
      <c r="K38" s="69">
        <v>7.3497750063017103E-3</v>
      </c>
      <c r="L38" s="69">
        <v>7.3658536719017099E-3</v>
      </c>
      <c r="M38" s="69">
        <v>7.8535979368575606E-3</v>
      </c>
      <c r="N38" s="69">
        <v>8.3958004737971405E-3</v>
      </c>
      <c r="O38" s="69">
        <v>8.7377421029684998E-3</v>
      </c>
      <c r="P38" s="69">
        <v>8.4754821349037404E-3</v>
      </c>
      <c r="Q38" s="69">
        <v>7.2647176416000001E-3</v>
      </c>
      <c r="R38" s="69">
        <v>6.3332714124000001E-3</v>
      </c>
      <c r="S38" s="69">
        <v>7.6422017160000001E-3</v>
      </c>
      <c r="T38" s="69">
        <v>7.0262692668000004E-3</v>
      </c>
      <c r="U38" s="69">
        <v>6.36354E-3</v>
      </c>
      <c r="V38" s="69">
        <v>5.8629509999999999E-3</v>
      </c>
      <c r="W38" s="69">
        <v>5.4021870000000001E-3</v>
      </c>
      <c r="X38" s="69">
        <v>5.2881841799999997E-3</v>
      </c>
      <c r="Y38" s="69">
        <v>5.3127572760000002E-3</v>
      </c>
      <c r="Z38" s="69">
        <v>5.2373285999999996E-3</v>
      </c>
      <c r="AA38" s="69">
        <v>5.9008441301999998E-3</v>
      </c>
      <c r="AB38" s="69">
        <v>4.5804967468771598E-3</v>
      </c>
      <c r="AC38" s="69">
        <v>4.5713068232234397E-3</v>
      </c>
      <c r="AD38" s="69">
        <v>4.5196904716811098E-3</v>
      </c>
      <c r="AE38" s="69">
        <v>4.1539274585025597E-3</v>
      </c>
      <c r="AF38" s="69">
        <v>5.4644856867655297E-3</v>
      </c>
      <c r="AG38" s="69">
        <v>5.3425356478676196E-3</v>
      </c>
      <c r="AH38" s="69">
        <v>5.2538126770437397E-3</v>
      </c>
      <c r="AI38" s="69">
        <v>5.1151418600773498E-3</v>
      </c>
      <c r="AJ38" s="69">
        <v>3.2714122576714098E-3</v>
      </c>
      <c r="AK38" s="31">
        <f t="shared" si="2"/>
        <v>-0.44631902931769629</v>
      </c>
      <c r="AL38" s="39">
        <f t="shared" si="3"/>
        <v>-1.8889211040543863E-2</v>
      </c>
      <c r="AM38" s="39">
        <f t="shared" si="4"/>
        <v>-0.36044544859955452</v>
      </c>
      <c r="AN38" s="46">
        <f t="shared" si="9"/>
        <v>1.5284293389388674E-4</v>
      </c>
    </row>
    <row r="39" spans="1:40" ht="14.5" hidden="1" outlineLevel="2" x14ac:dyDescent="0.35">
      <c r="A39" s="51" t="str">
        <f t="shared" si="14"/>
        <v>CH4</v>
      </c>
      <c r="B39" s="13" t="s">
        <v>16</v>
      </c>
      <c r="C39" s="13" t="s">
        <v>6</v>
      </c>
      <c r="D39" s="18" t="s">
        <v>6</v>
      </c>
      <c r="E39" s="60">
        <v>1.1401628040041601E-2</v>
      </c>
      <c r="F39" s="69">
        <v>1.00983596465403E-2</v>
      </c>
      <c r="G39" s="69">
        <v>8.79509125303902E-3</v>
      </c>
      <c r="H39" s="69">
        <v>7.4918228595377504E-3</v>
      </c>
      <c r="I39" s="69">
        <v>6.1885544660364696E-3</v>
      </c>
      <c r="J39" s="69">
        <v>4.9638434365156603E-3</v>
      </c>
      <c r="K39" s="69">
        <v>4.9278694114312403E-3</v>
      </c>
      <c r="L39" s="69">
        <v>4.9825018710975798E-3</v>
      </c>
      <c r="M39" s="69">
        <v>8.2303314347162199E-4</v>
      </c>
      <c r="N39" s="69">
        <v>2.5951394698346098E-3</v>
      </c>
      <c r="O39" s="69">
        <v>2.5425667850075299E-3</v>
      </c>
      <c r="P39" s="69">
        <v>2.6774122517200499E-3</v>
      </c>
      <c r="Q39" s="69">
        <v>2.7362150792083501E-3</v>
      </c>
      <c r="R39" s="69">
        <v>2.89916421443493E-3</v>
      </c>
      <c r="S39" s="69">
        <v>4.2747350610762196E-3</v>
      </c>
      <c r="T39" s="69">
        <v>6.11142774286038E-3</v>
      </c>
      <c r="U39" s="69">
        <v>9.7954518880820508E-3</v>
      </c>
      <c r="V39" s="69">
        <v>1.1024179942531701E-2</v>
      </c>
      <c r="W39" s="69">
        <v>1.0773661179318401E-2</v>
      </c>
      <c r="X39" s="69">
        <v>7.5353408629750002E-3</v>
      </c>
      <c r="Y39" s="69">
        <v>6.3952764068999999E-3</v>
      </c>
      <c r="Z39" s="69">
        <v>7.6629660066500002E-3</v>
      </c>
      <c r="AA39" s="69">
        <v>7.1470332293499996E-3</v>
      </c>
      <c r="AB39" s="69">
        <v>7.0481746039000003E-3</v>
      </c>
      <c r="AC39" s="69">
        <v>5.2016937182480004E-3</v>
      </c>
      <c r="AD39" s="69">
        <v>4.0447880276000001E-3</v>
      </c>
      <c r="AE39" s="69">
        <v>5.4676799016E-3</v>
      </c>
      <c r="AF39" s="69">
        <v>5.4404325459499999E-3</v>
      </c>
      <c r="AG39" s="69">
        <v>4.2596630356499998E-3</v>
      </c>
      <c r="AH39" s="69">
        <v>4.2598149083469703E-3</v>
      </c>
      <c r="AI39" s="69">
        <v>2.13302215122397E-3</v>
      </c>
      <c r="AJ39" s="69">
        <v>2.5771903946791301E-3</v>
      </c>
      <c r="AK39" s="31">
        <f t="shared" si="2"/>
        <v>-0.77396294760465389</v>
      </c>
      <c r="AL39" s="39">
        <f t="shared" si="3"/>
        <v>-4.6837198611723529E-2</v>
      </c>
      <c r="AM39" s="39">
        <f t="shared" si="4"/>
        <v>0.20823423854285239</v>
      </c>
      <c r="AN39" s="46">
        <f t="shared" si="9"/>
        <v>1.2040834664056796E-4</v>
      </c>
    </row>
    <row r="40" spans="1:40" ht="14.5" hidden="1" outlineLevel="2" x14ac:dyDescent="0.35">
      <c r="A40" s="51" t="str">
        <f t="shared" si="14"/>
        <v>CH4</v>
      </c>
      <c r="B40" s="13" t="s">
        <v>16</v>
      </c>
      <c r="C40" s="13" t="s">
        <v>7</v>
      </c>
      <c r="D40" s="18" t="s">
        <v>7</v>
      </c>
      <c r="E40" s="60">
        <v>4.7590049566779702E-3</v>
      </c>
      <c r="F40" s="69">
        <v>4.4022273476784198E-3</v>
      </c>
      <c r="G40" s="69">
        <v>8.4801506322854502E-3</v>
      </c>
      <c r="H40" s="69">
        <v>3.4565089158191402E-3</v>
      </c>
      <c r="I40" s="69">
        <v>3.5013402751057502E-3</v>
      </c>
      <c r="J40" s="69">
        <v>3.2733986520110401E-3</v>
      </c>
      <c r="K40" s="69">
        <v>4.4181934134033896E-3</v>
      </c>
      <c r="L40" s="69">
        <v>3.6096750607721201E-3</v>
      </c>
      <c r="M40" s="69">
        <v>2.7730920469336601E-3</v>
      </c>
      <c r="N40" s="69">
        <v>2.3037651693281298E-3</v>
      </c>
      <c r="O40" s="69">
        <v>3.6941715066402198E-3</v>
      </c>
      <c r="P40" s="69">
        <v>3.2699878122319798E-3</v>
      </c>
      <c r="Q40" s="69">
        <v>3.1711430949719599E-3</v>
      </c>
      <c r="R40" s="69">
        <v>2.7301893412063098E-3</v>
      </c>
      <c r="S40" s="69">
        <v>4.0579973295686803E-3</v>
      </c>
      <c r="T40" s="69">
        <v>4.3096575879374797E-3</v>
      </c>
      <c r="U40" s="69">
        <v>4.6794431635647201E-3</v>
      </c>
      <c r="V40" s="69">
        <v>5.0140500263305202E-3</v>
      </c>
      <c r="W40" s="69">
        <v>4.2671121072775401E-3</v>
      </c>
      <c r="X40" s="69">
        <v>3.29516949152882E-3</v>
      </c>
      <c r="Y40" s="69">
        <v>2.6209100972544499E-3</v>
      </c>
      <c r="Z40" s="69">
        <v>3.1927485176581798E-3</v>
      </c>
      <c r="AA40" s="69">
        <v>2.83000371613294E-3</v>
      </c>
      <c r="AB40" s="69">
        <v>3.5628813390885801E-3</v>
      </c>
      <c r="AC40" s="69">
        <v>4.1794002214158498E-3</v>
      </c>
      <c r="AD40" s="69">
        <v>5.0454157844132003E-3</v>
      </c>
      <c r="AE40" s="69">
        <v>5.6503795407195903E-3</v>
      </c>
      <c r="AF40" s="69">
        <v>4.5310056621679796E-3</v>
      </c>
      <c r="AG40" s="69">
        <v>3.9208287724873097E-3</v>
      </c>
      <c r="AH40" s="69">
        <v>3.9125700712224496E-3</v>
      </c>
      <c r="AI40" s="69">
        <v>3.1717117901117202E-3</v>
      </c>
      <c r="AJ40" s="69">
        <v>3.4542165170281199E-3</v>
      </c>
      <c r="AK40" s="31">
        <f t="shared" si="2"/>
        <v>-0.27417253218426141</v>
      </c>
      <c r="AL40" s="39">
        <f t="shared" si="3"/>
        <v>-1.028362721189835E-2</v>
      </c>
      <c r="AM40" s="39">
        <f t="shared" si="4"/>
        <v>8.9070112800649248E-2</v>
      </c>
      <c r="AN40" s="46">
        <f t="shared" si="9"/>
        <v>1.6138369156295119E-4</v>
      </c>
    </row>
    <row r="41" spans="1:40" ht="14.5" hidden="1" outlineLevel="2" x14ac:dyDescent="0.35">
      <c r="A41" s="51" t="str">
        <f t="shared" si="14"/>
        <v>CH4</v>
      </c>
      <c r="B41" s="13" t="s">
        <v>16</v>
      </c>
      <c r="C41" s="13" t="s">
        <v>8</v>
      </c>
      <c r="D41" s="18" t="s">
        <v>8</v>
      </c>
      <c r="E41" s="60">
        <v>0.83911011334741303</v>
      </c>
      <c r="F41" s="69">
        <v>0.834187005431133</v>
      </c>
      <c r="G41" s="69">
        <v>0.82768156936325199</v>
      </c>
      <c r="H41" s="69">
        <v>0.89806514312478303</v>
      </c>
      <c r="I41" s="69">
        <v>0.93737065780528495</v>
      </c>
      <c r="J41" s="69">
        <v>0.96837147235335197</v>
      </c>
      <c r="K41" s="69">
        <v>0.94561359251163402</v>
      </c>
      <c r="L41" s="69">
        <v>0.76143352741237103</v>
      </c>
      <c r="M41" s="69">
        <v>0.71589476204180102</v>
      </c>
      <c r="N41" s="69">
        <v>0.82220325029506802</v>
      </c>
      <c r="O41" s="69">
        <v>0.87390861892350402</v>
      </c>
      <c r="P41" s="69">
        <v>0.88379814315031302</v>
      </c>
      <c r="Q41" s="69">
        <v>0.93520210497907996</v>
      </c>
      <c r="R41" s="69">
        <v>0.92809371203531699</v>
      </c>
      <c r="S41" s="69">
        <v>0.98047764343772903</v>
      </c>
      <c r="T41" s="69">
        <v>0.96960590726559903</v>
      </c>
      <c r="U41" s="69">
        <v>0.97452643237510395</v>
      </c>
      <c r="V41" s="69">
        <v>0.973446621182398</v>
      </c>
      <c r="W41" s="69">
        <v>0.88952937444545699</v>
      </c>
      <c r="X41" s="69">
        <v>0.81842665637840395</v>
      </c>
      <c r="Y41" s="69">
        <v>0.91212151564703403</v>
      </c>
      <c r="Z41" s="69">
        <v>0.90327595385937298</v>
      </c>
      <c r="AA41" s="69">
        <v>0.92300384324867402</v>
      </c>
      <c r="AB41" s="69">
        <v>0.88260849009655495</v>
      </c>
      <c r="AC41" s="69">
        <v>0.87710344080615599</v>
      </c>
      <c r="AD41" s="69">
        <v>0.90463492546225599</v>
      </c>
      <c r="AE41" s="69">
        <v>0.91185623266774796</v>
      </c>
      <c r="AF41" s="69">
        <v>0.87851890845734504</v>
      </c>
      <c r="AG41" s="69">
        <v>0.85990580350997503</v>
      </c>
      <c r="AH41" s="69">
        <v>0.82614728327773801</v>
      </c>
      <c r="AI41" s="69">
        <v>0.73798560634933696</v>
      </c>
      <c r="AJ41" s="69">
        <v>0.95491048555152103</v>
      </c>
      <c r="AK41" s="30">
        <f t="shared" si="2"/>
        <v>0.13800378563208149</v>
      </c>
      <c r="AL41" s="38">
        <f t="shared" si="3"/>
        <v>4.178889964864041E-3</v>
      </c>
      <c r="AM41" s="38">
        <f t="shared" si="4"/>
        <v>0.29394188360294282</v>
      </c>
      <c r="AN41" s="45">
        <f t="shared" si="9"/>
        <v>4.4614163157051481E-2</v>
      </c>
    </row>
    <row r="42" spans="1:40" ht="14.5" hidden="1" outlineLevel="1" x14ac:dyDescent="0.35">
      <c r="A42" s="51" t="str">
        <f t="shared" si="14"/>
        <v/>
      </c>
      <c r="B42" s="13"/>
      <c r="C42" s="13"/>
      <c r="D42" s="17" t="s">
        <v>17</v>
      </c>
      <c r="E42" s="59">
        <f>SUBTOTAL(9,E43:E46)</f>
        <v>0.13008536051969757</v>
      </c>
      <c r="F42" s="67">
        <f t="shared" ref="F42:AD42" si="36">SUBTOTAL(9,F43:F46)</f>
        <v>0.13095779366859273</v>
      </c>
      <c r="G42" s="67">
        <f t="shared" si="36"/>
        <v>0.15125795639901418</v>
      </c>
      <c r="H42" s="67">
        <f t="shared" si="36"/>
        <v>0.12694956333230559</v>
      </c>
      <c r="I42" s="67">
        <f t="shared" si="36"/>
        <v>0.1334333245511902</v>
      </c>
      <c r="J42" s="67">
        <f t="shared" si="36"/>
        <v>0.13249432369644187</v>
      </c>
      <c r="K42" s="67">
        <f t="shared" si="36"/>
        <v>0.13491173680956078</v>
      </c>
      <c r="L42" s="67">
        <f t="shared" si="36"/>
        <v>0.13209624278505952</v>
      </c>
      <c r="M42" s="67">
        <f t="shared" si="36"/>
        <v>0.12956228077074095</v>
      </c>
      <c r="N42" s="67">
        <f t="shared" si="36"/>
        <v>0.11163435294309751</v>
      </c>
      <c r="O42" s="67">
        <f t="shared" si="36"/>
        <v>0.11201539438548805</v>
      </c>
      <c r="P42" s="67">
        <f t="shared" si="36"/>
        <v>0.11255800692077389</v>
      </c>
      <c r="Q42" s="67">
        <f t="shared" si="36"/>
        <v>0.12208166469249307</v>
      </c>
      <c r="R42" s="67">
        <f t="shared" si="36"/>
        <v>0.12639886099268161</v>
      </c>
      <c r="S42" s="67">
        <f t="shared" si="36"/>
        <v>0.1335894074255706</v>
      </c>
      <c r="T42" s="67">
        <f t="shared" si="36"/>
        <v>0.13608372400592161</v>
      </c>
      <c r="U42" s="67">
        <f t="shared" si="36"/>
        <v>0.13851524562295392</v>
      </c>
      <c r="V42" s="67">
        <f t="shared" si="36"/>
        <v>0.14688598746674852</v>
      </c>
      <c r="W42" s="67">
        <f t="shared" si="36"/>
        <v>0.15257352048406397</v>
      </c>
      <c r="X42" s="67">
        <f t="shared" si="36"/>
        <v>0.13801232578773145</v>
      </c>
      <c r="Y42" s="67">
        <f t="shared" si="36"/>
        <v>0.16318892201040175</v>
      </c>
      <c r="Z42" s="67">
        <f t="shared" si="36"/>
        <v>0.15738145587377525</v>
      </c>
      <c r="AA42" s="67">
        <f t="shared" si="36"/>
        <v>0.16971511475963649</v>
      </c>
      <c r="AB42" s="67">
        <f t="shared" si="36"/>
        <v>0.15838182355548172</v>
      </c>
      <c r="AC42" s="67">
        <f t="shared" si="36"/>
        <v>0.18132663607176755</v>
      </c>
      <c r="AD42" s="67">
        <f t="shared" si="36"/>
        <v>0.20902399993063603</v>
      </c>
      <c r="AE42" s="67">
        <f t="shared" ref="AE42:AH42" si="37">SUBTOTAL(9,AE43:AE46)</f>
        <v>0.19422805623959313</v>
      </c>
      <c r="AF42" s="67">
        <f t="shared" si="37"/>
        <v>0.18585485178746064</v>
      </c>
      <c r="AG42" s="67">
        <f t="shared" ref="AG42" si="38">SUBTOTAL(9,AG43:AG46)</f>
        <v>0.21157367959456647</v>
      </c>
      <c r="AH42" s="67">
        <f t="shared" si="37"/>
        <v>0.20111437362400902</v>
      </c>
      <c r="AI42" s="67">
        <f t="shared" ref="AI42:AJ42" si="39">SUBTOTAL(9,AI43:AI46)</f>
        <v>0.19072340179465411</v>
      </c>
      <c r="AJ42" s="67">
        <f t="shared" si="39"/>
        <v>0.18013961359457356</v>
      </c>
      <c r="AK42" s="30">
        <f t="shared" si="2"/>
        <v>0.38478006191401337</v>
      </c>
      <c r="AL42" s="38">
        <f t="shared" si="3"/>
        <v>1.0556665645487406E-2</v>
      </c>
      <c r="AM42" s="38">
        <f t="shared" si="4"/>
        <v>-5.5492866111290229E-2</v>
      </c>
      <c r="AN42" s="45">
        <f t="shared" si="9"/>
        <v>8.4162633394006224E-3</v>
      </c>
    </row>
    <row r="43" spans="1:40" ht="14.5" hidden="1" outlineLevel="2" x14ac:dyDescent="0.35">
      <c r="A43" s="51" t="str">
        <f t="shared" si="14"/>
        <v>CH4</v>
      </c>
      <c r="B43" s="13" t="s">
        <v>17</v>
      </c>
      <c r="C43" s="13" t="s">
        <v>5</v>
      </c>
      <c r="D43" s="18" t="s">
        <v>5</v>
      </c>
      <c r="E43" s="60">
        <v>7.5370495083824799E-3</v>
      </c>
      <c r="F43" s="69">
        <v>7.7553506683006798E-3</v>
      </c>
      <c r="G43" s="69">
        <v>7.8220100311771207E-3</v>
      </c>
      <c r="H43" s="69">
        <v>8.1539787067348192E-3</v>
      </c>
      <c r="I43" s="69">
        <v>8.6159537960347494E-3</v>
      </c>
      <c r="J43" s="69">
        <v>9.1473795820054792E-3</v>
      </c>
      <c r="K43" s="69">
        <v>9.3737038384054793E-3</v>
      </c>
      <c r="L43" s="69">
        <v>9.9194937256054799E-3</v>
      </c>
      <c r="M43" s="69">
        <v>9.9171514152953891E-3</v>
      </c>
      <c r="N43" s="69">
        <v>9.7656064321823E-3</v>
      </c>
      <c r="O43" s="69">
        <v>1.0369332027337299E-2</v>
      </c>
      <c r="P43" s="69">
        <v>1.0767561198496801E-2</v>
      </c>
      <c r="Q43" s="69">
        <v>1.06022514492E-2</v>
      </c>
      <c r="R43" s="69">
        <v>1.02710327292E-2</v>
      </c>
      <c r="S43" s="69">
        <v>1.0588500986400001E-2</v>
      </c>
      <c r="T43" s="69">
        <v>1.0276575019200001E-2</v>
      </c>
      <c r="U43" s="69">
        <v>8.8934219999999998E-3</v>
      </c>
      <c r="V43" s="69">
        <v>1.0720386E-2</v>
      </c>
      <c r="W43" s="69">
        <v>8.6301180000000009E-3</v>
      </c>
      <c r="X43" s="69">
        <v>1.01208689811E-2</v>
      </c>
      <c r="Y43" s="69">
        <v>1.41136806888E-2</v>
      </c>
      <c r="Z43" s="69">
        <v>1.4145457032E-2</v>
      </c>
      <c r="AA43" s="69">
        <v>1.54688581557E-2</v>
      </c>
      <c r="AB43" s="69">
        <v>1.4165434554423499E-2</v>
      </c>
      <c r="AC43" s="69">
        <v>1.47455556848574E-2</v>
      </c>
      <c r="AD43" s="69">
        <v>1.5806909297606201E-2</v>
      </c>
      <c r="AE43" s="69">
        <v>1.31477416095879E-2</v>
      </c>
      <c r="AF43" s="69">
        <v>1.5897983119414399E-2</v>
      </c>
      <c r="AG43" s="69">
        <v>1.6851963102783502E-2</v>
      </c>
      <c r="AH43" s="69">
        <v>1.9929249407697101E-2</v>
      </c>
      <c r="AI43" s="69">
        <v>1.8123674355171301E-2</v>
      </c>
      <c r="AJ43" s="69">
        <v>1.7683788969899999E-2</v>
      </c>
      <c r="AK43" s="31">
        <f t="shared" si="2"/>
        <v>1.3462482169226329</v>
      </c>
      <c r="AL43" s="39">
        <f t="shared" si="3"/>
        <v>2.7892144281400855E-2</v>
      </c>
      <c r="AM43" s="39">
        <f t="shared" si="4"/>
        <v>-2.4271313677945661E-2</v>
      </c>
      <c r="AN43" s="46">
        <f t="shared" si="9"/>
        <v>8.2620042221268411E-4</v>
      </c>
    </row>
    <row r="44" spans="1:40" ht="14.5" hidden="1" outlineLevel="2" x14ac:dyDescent="0.35">
      <c r="A44" s="51" t="str">
        <f t="shared" si="14"/>
        <v>CH4</v>
      </c>
      <c r="B44" s="13" t="s">
        <v>17</v>
      </c>
      <c r="C44" s="13" t="s">
        <v>6</v>
      </c>
      <c r="D44" s="18" t="s">
        <v>6</v>
      </c>
      <c r="E44" s="60">
        <v>9.6843058367438201E-2</v>
      </c>
      <c r="F44" s="69">
        <v>9.7901834844820596E-2</v>
      </c>
      <c r="G44" s="69">
        <v>9.7277217753896306E-2</v>
      </c>
      <c r="H44" s="69">
        <v>9.8730410182321496E-2</v>
      </c>
      <c r="I44" s="69">
        <v>0.1023964839915</v>
      </c>
      <c r="J44" s="69">
        <v>0.10211407388065501</v>
      </c>
      <c r="K44" s="69">
        <v>9.8146469930687694E-2</v>
      </c>
      <c r="L44" s="69">
        <v>9.8218382356383693E-2</v>
      </c>
      <c r="M44" s="69">
        <v>0.10076656808781501</v>
      </c>
      <c r="N44" s="69">
        <v>8.7109361329586604E-2</v>
      </c>
      <c r="O44" s="69">
        <v>7.7418076369740504E-2</v>
      </c>
      <c r="P44" s="69">
        <v>8.0904666319618596E-2</v>
      </c>
      <c r="Q44" s="69">
        <v>8.9687647136838203E-2</v>
      </c>
      <c r="R44" s="69">
        <v>9.6816475933657595E-2</v>
      </c>
      <c r="S44" s="69">
        <v>0.101197748401994</v>
      </c>
      <c r="T44" s="69">
        <v>0.10260668906039799</v>
      </c>
      <c r="U44" s="69">
        <v>0.105534846496708</v>
      </c>
      <c r="V44" s="69">
        <v>0.10951929707637199</v>
      </c>
      <c r="W44" s="69">
        <v>0.116061633387515</v>
      </c>
      <c r="X44" s="69">
        <v>0.10993090122511499</v>
      </c>
      <c r="Y44" s="69">
        <v>0.13510549675376099</v>
      </c>
      <c r="Z44" s="69">
        <v>0.12571643419393999</v>
      </c>
      <c r="AA44" s="69">
        <v>0.13744347294775</v>
      </c>
      <c r="AB44" s="69">
        <v>0.12438314778465</v>
      </c>
      <c r="AC44" s="69">
        <v>0.14266169535154</v>
      </c>
      <c r="AD44" s="69">
        <v>0.16538558873</v>
      </c>
      <c r="AE44" s="69">
        <v>0.15362683258250001</v>
      </c>
      <c r="AF44" s="69">
        <v>0.14565982836010499</v>
      </c>
      <c r="AG44" s="69">
        <v>0.17711046810930001</v>
      </c>
      <c r="AH44" s="69">
        <v>0.16149886470421199</v>
      </c>
      <c r="AI44" s="69">
        <v>0.157581504835135</v>
      </c>
      <c r="AJ44" s="69">
        <v>0.14893924632021099</v>
      </c>
      <c r="AK44" s="31">
        <f t="shared" si="2"/>
        <v>0.53794447254145417</v>
      </c>
      <c r="AL44" s="39">
        <f t="shared" si="3"/>
        <v>1.3982229201044971E-2</v>
      </c>
      <c r="AM44" s="39">
        <f t="shared" si="4"/>
        <v>-5.4843101821915652E-2</v>
      </c>
      <c r="AN44" s="46">
        <f t="shared" si="9"/>
        <v>6.9585578296172774E-3</v>
      </c>
    </row>
    <row r="45" spans="1:40" ht="14.5" hidden="1" outlineLevel="2" x14ac:dyDescent="0.35">
      <c r="A45" s="51" t="str">
        <f t="shared" si="14"/>
        <v>CH4</v>
      </c>
      <c r="B45" s="13" t="s">
        <v>17</v>
      </c>
      <c r="C45" s="13" t="s">
        <v>7</v>
      </c>
      <c r="D45" s="18" t="s">
        <v>7</v>
      </c>
      <c r="E45" s="60">
        <v>2.5547962840776699E-2</v>
      </c>
      <c r="F45" s="69">
        <v>2.5141224566522999E-2</v>
      </c>
      <c r="G45" s="69">
        <v>4.5982986003975199E-2</v>
      </c>
      <c r="H45" s="69">
        <v>1.9869865686175801E-2</v>
      </c>
      <c r="I45" s="69">
        <v>2.22059849914336E-2</v>
      </c>
      <c r="J45" s="69">
        <v>2.1004660828806899E-2</v>
      </c>
      <c r="K45" s="69">
        <v>2.7156069083266E-2</v>
      </c>
      <c r="L45" s="69">
        <v>2.3707549638355599E-2</v>
      </c>
      <c r="M45" s="69">
        <v>1.8642175473664299E-2</v>
      </c>
      <c r="N45" s="69">
        <v>1.4467959849525E-2</v>
      </c>
      <c r="O45" s="69">
        <v>2.3924804487919098E-2</v>
      </c>
      <c r="P45" s="69">
        <v>2.05485810545257E-2</v>
      </c>
      <c r="Q45" s="69">
        <v>2.1385415971961599E-2</v>
      </c>
      <c r="R45" s="69">
        <v>1.88957318063201E-2</v>
      </c>
      <c r="S45" s="69">
        <v>2.1364084475334302E-2</v>
      </c>
      <c r="T45" s="69">
        <v>2.2772440225207202E-2</v>
      </c>
      <c r="U45" s="69">
        <v>2.3664758968587701E-2</v>
      </c>
      <c r="V45" s="69">
        <v>2.6230926536188699E-2</v>
      </c>
      <c r="W45" s="69">
        <v>2.7510688475563001E-2</v>
      </c>
      <c r="X45" s="69">
        <v>1.76353523443008E-2</v>
      </c>
      <c r="Y45" s="69">
        <v>1.35954704197547E-2</v>
      </c>
      <c r="Z45" s="69">
        <v>1.7149794907016899E-2</v>
      </c>
      <c r="AA45" s="69">
        <v>1.6428304631935599E-2</v>
      </c>
      <c r="AB45" s="69">
        <v>1.94774976402559E-2</v>
      </c>
      <c r="AC45" s="69">
        <v>2.3562035293842602E-2</v>
      </c>
      <c r="AD45" s="69">
        <v>2.7456899342347501E-2</v>
      </c>
      <c r="AE45" s="69">
        <v>2.7069177659686399E-2</v>
      </c>
      <c r="AF45" s="69">
        <v>2.3919682393145101E-2</v>
      </c>
      <c r="AG45" s="69">
        <v>1.72454587445415E-2</v>
      </c>
      <c r="AH45" s="69">
        <v>1.93294263646418E-2</v>
      </c>
      <c r="AI45" s="69">
        <v>1.4714117264968201E-2</v>
      </c>
      <c r="AJ45" s="69">
        <v>1.31899689522298E-2</v>
      </c>
      <c r="AK45" s="31">
        <f t="shared" si="2"/>
        <v>-0.48371738934982711</v>
      </c>
      <c r="AL45" s="39">
        <f t="shared" si="3"/>
        <v>-2.1100049899109519E-2</v>
      </c>
      <c r="AM45" s="39">
        <f t="shared" si="4"/>
        <v>-0.10358408087226123</v>
      </c>
      <c r="AN45" s="46">
        <f t="shared" si="9"/>
        <v>6.1624564372790526E-4</v>
      </c>
    </row>
    <row r="46" spans="1:40" ht="14.5" hidden="1" outlineLevel="2" x14ac:dyDescent="0.35">
      <c r="A46" s="51" t="str">
        <f t="shared" si="14"/>
        <v>CH4</v>
      </c>
      <c r="B46" s="13" t="s">
        <v>17</v>
      </c>
      <c r="C46" s="13" t="s">
        <v>8</v>
      </c>
      <c r="D46" s="18" t="s">
        <v>8</v>
      </c>
      <c r="E46" s="60">
        <v>1.57289803100212E-4</v>
      </c>
      <c r="F46" s="69">
        <v>1.5938358894844999E-4</v>
      </c>
      <c r="G46" s="69">
        <v>1.75742609965562E-4</v>
      </c>
      <c r="H46" s="69">
        <v>1.95308757073472E-4</v>
      </c>
      <c r="I46" s="69">
        <v>2.1490177222185301E-4</v>
      </c>
      <c r="J46" s="69">
        <v>2.2820940497447501E-4</v>
      </c>
      <c r="K46" s="69">
        <v>2.3549395720159799E-4</v>
      </c>
      <c r="L46" s="69">
        <v>2.50817064714742E-4</v>
      </c>
      <c r="M46" s="69">
        <v>2.3638579396623299E-4</v>
      </c>
      <c r="N46" s="69">
        <v>2.9142533180360997E-4</v>
      </c>
      <c r="O46" s="69">
        <v>3.0318150049114502E-4</v>
      </c>
      <c r="P46" s="69">
        <v>3.3719834813279801E-4</v>
      </c>
      <c r="Q46" s="69">
        <v>4.06350134493262E-4</v>
      </c>
      <c r="R46" s="69">
        <v>4.1562052350390999E-4</v>
      </c>
      <c r="S46" s="69">
        <v>4.39073561842296E-4</v>
      </c>
      <c r="T46" s="69">
        <v>4.2801970111641099E-4</v>
      </c>
      <c r="U46" s="69">
        <v>4.2221815765822402E-4</v>
      </c>
      <c r="V46" s="69">
        <v>4.1537785418781302E-4</v>
      </c>
      <c r="W46" s="69">
        <v>3.7108062098594499E-4</v>
      </c>
      <c r="X46" s="69">
        <v>3.2520323721564999E-4</v>
      </c>
      <c r="Y46" s="69">
        <v>3.7427414808604198E-4</v>
      </c>
      <c r="Z46" s="69">
        <v>3.6976974081834898E-4</v>
      </c>
      <c r="AA46" s="69">
        <v>3.7447902425087999E-4</v>
      </c>
      <c r="AB46" s="69">
        <v>3.5574357615235E-4</v>
      </c>
      <c r="AC46" s="69">
        <v>3.5734974152753899E-4</v>
      </c>
      <c r="AD46" s="69">
        <v>3.7460256068233501E-4</v>
      </c>
      <c r="AE46" s="69">
        <v>3.8430438781882401E-4</v>
      </c>
      <c r="AF46" s="69">
        <v>3.7735791479615602E-4</v>
      </c>
      <c r="AG46" s="69">
        <v>3.6578963794146001E-4</v>
      </c>
      <c r="AH46" s="69">
        <v>3.5683314745813699E-4</v>
      </c>
      <c r="AI46" s="69">
        <v>3.0410533937957798E-4</v>
      </c>
      <c r="AJ46" s="69">
        <v>3.2660935223278699E-4</v>
      </c>
      <c r="AK46" s="30">
        <f t="shared" si="2"/>
        <v>1.0764814107161076</v>
      </c>
      <c r="AL46" s="38">
        <f t="shared" si="3"/>
        <v>2.3850127318848502E-2</v>
      </c>
      <c r="AM46" s="38">
        <f t="shared" si="4"/>
        <v>7.4000715999004374E-2</v>
      </c>
      <c r="AN46" s="45">
        <f t="shared" si="9"/>
        <v>1.5259443842756162E-5</v>
      </c>
    </row>
    <row r="47" spans="1:40" ht="14.5" hidden="1" outlineLevel="1" x14ac:dyDescent="0.35">
      <c r="A47" s="51" t="str">
        <f t="shared" si="14"/>
        <v/>
      </c>
      <c r="B47" s="13"/>
      <c r="C47" s="13"/>
      <c r="D47" s="17" t="s">
        <v>18</v>
      </c>
      <c r="E47" s="59">
        <f>SUBTOTAL(9,E48:E50)</f>
        <v>7.4692305036609501E-3</v>
      </c>
      <c r="F47" s="67">
        <f t="shared" ref="F47:AD47" si="40">SUBTOTAL(9,F48:F50)</f>
        <v>5.9550300602515607E-3</v>
      </c>
      <c r="G47" s="67">
        <f t="shared" si="40"/>
        <v>1.4202154456382499E-2</v>
      </c>
      <c r="H47" s="67">
        <f t="shared" si="40"/>
        <v>4.9231110994764505E-3</v>
      </c>
      <c r="I47" s="67">
        <f t="shared" si="40"/>
        <v>3.9253686566857399E-3</v>
      </c>
      <c r="J47" s="67">
        <f t="shared" si="40"/>
        <v>3.4654100064376702E-3</v>
      </c>
      <c r="K47" s="67">
        <f t="shared" si="40"/>
        <v>6.0289640672939295E-3</v>
      </c>
      <c r="L47" s="67">
        <f t="shared" si="40"/>
        <v>3.5193478975886405E-3</v>
      </c>
      <c r="M47" s="67">
        <f t="shared" si="40"/>
        <v>2.7250787929348798E-3</v>
      </c>
      <c r="N47" s="67">
        <f t="shared" si="40"/>
        <v>2.3760089671675299E-3</v>
      </c>
      <c r="O47" s="67">
        <f t="shared" si="40"/>
        <v>3.0594424553259903E-3</v>
      </c>
      <c r="P47" s="67">
        <f t="shared" si="40"/>
        <v>2.9021875189843603E-3</v>
      </c>
      <c r="Q47" s="67">
        <f t="shared" si="40"/>
        <v>2.8285721982670396E-3</v>
      </c>
      <c r="R47" s="67">
        <f t="shared" si="40"/>
        <v>2.4560766275281004E-3</v>
      </c>
      <c r="S47" s="67">
        <f t="shared" si="40"/>
        <v>5.1299765829727704E-3</v>
      </c>
      <c r="T47" s="67">
        <f t="shared" si="40"/>
        <v>6.0571687559133796E-3</v>
      </c>
      <c r="U47" s="67">
        <f t="shared" si="40"/>
        <v>6.3718049787319002E-3</v>
      </c>
      <c r="V47" s="67">
        <f t="shared" si="40"/>
        <v>5.9150907789035497E-3</v>
      </c>
      <c r="W47" s="67">
        <f t="shared" si="40"/>
        <v>4.6887207183949594E-3</v>
      </c>
      <c r="X47" s="67">
        <f t="shared" si="40"/>
        <v>3.3950574772785599E-3</v>
      </c>
      <c r="Y47" s="67">
        <f t="shared" si="40"/>
        <v>2.52903181383344E-3</v>
      </c>
      <c r="Z47" s="67">
        <f t="shared" si="40"/>
        <v>4.2921936326540903E-3</v>
      </c>
      <c r="AA47" s="67">
        <f t="shared" si="40"/>
        <v>2.7895124257460895E-3</v>
      </c>
      <c r="AB47" s="67">
        <f t="shared" si="40"/>
        <v>3.7236197185100102E-3</v>
      </c>
      <c r="AC47" s="67">
        <f t="shared" si="40"/>
        <v>2.5948173854260211E-3</v>
      </c>
      <c r="AD47" s="67">
        <f t="shared" si="40"/>
        <v>5.1159693235993779E-3</v>
      </c>
      <c r="AE47" s="67">
        <f t="shared" ref="AE47:AH47" si="41">SUBTOTAL(9,AE48:AE50)</f>
        <v>5.2237785098095558E-3</v>
      </c>
      <c r="AF47" s="67">
        <f t="shared" si="41"/>
        <v>2.625149895762474E-3</v>
      </c>
      <c r="AG47" s="67">
        <f t="shared" ref="AG47" si="42">SUBTOTAL(9,AG48:AG50)</f>
        <v>1.3070581048709241E-3</v>
      </c>
      <c r="AH47" s="67">
        <f t="shared" si="41"/>
        <v>1.4524776176303229E-3</v>
      </c>
      <c r="AI47" s="67">
        <f t="shared" ref="AI47:AJ47" si="43">SUBTOTAL(9,AI48:AI50)</f>
        <v>1.5353497312941221E-3</v>
      </c>
      <c r="AJ47" s="67">
        <f t="shared" si="43"/>
        <v>1.5103801397836701E-3</v>
      </c>
      <c r="AK47" s="30">
        <f t="shared" si="2"/>
        <v>-0.79778637986290879</v>
      </c>
      <c r="AL47" s="38">
        <f t="shared" si="3"/>
        <v>-5.0255499973745899E-2</v>
      </c>
      <c r="AM47" s="38">
        <f t="shared" si="4"/>
        <v>-1.626312950171005E-2</v>
      </c>
      <c r="AN47" s="45">
        <f t="shared" si="9"/>
        <v>7.0566138926163503E-5</v>
      </c>
    </row>
    <row r="48" spans="1:40" ht="14.5" hidden="1" outlineLevel="2" x14ac:dyDescent="0.35">
      <c r="A48" s="51" t="str">
        <f t="shared" si="14"/>
        <v>CH4</v>
      </c>
      <c r="B48" s="13" t="s">
        <v>18</v>
      </c>
      <c r="C48" s="13" t="s">
        <v>5</v>
      </c>
      <c r="D48" s="18" t="s">
        <v>5</v>
      </c>
      <c r="E48" s="60">
        <v>7.0974153720000004E-4</v>
      </c>
      <c r="F48" s="69">
        <v>6.349403484E-4</v>
      </c>
      <c r="G48" s="69">
        <v>6.4607354640000005E-4</v>
      </c>
      <c r="H48" s="69">
        <v>6.8016897359999997E-4</v>
      </c>
      <c r="I48" s="69">
        <v>7.4000992680000005E-4</v>
      </c>
      <c r="J48" s="69">
        <v>7.8489064440000005E-4</v>
      </c>
      <c r="K48" s="69">
        <v>8.141152932E-4</v>
      </c>
      <c r="L48" s="69">
        <v>7.7723656920000001E-4</v>
      </c>
      <c r="M48" s="69">
        <v>7.6888666800000002E-4</v>
      </c>
      <c r="N48" s="69">
        <v>7.8036778079999998E-4</v>
      </c>
      <c r="O48" s="69">
        <v>8.33598396E-4</v>
      </c>
      <c r="P48" s="69">
        <v>8.8195823640000001E-4</v>
      </c>
      <c r="Q48" s="69">
        <v>8.9135187479999999E-4</v>
      </c>
      <c r="R48" s="69">
        <v>5.6736000000000004E-4</v>
      </c>
      <c r="S48" s="69">
        <v>5.0264999999999999E-4</v>
      </c>
      <c r="T48" s="69">
        <v>5.2923599999999999E-4</v>
      </c>
      <c r="U48" s="69">
        <v>7.6680900000000002E-4</v>
      </c>
      <c r="V48" s="69">
        <v>6.1211700000000002E-4</v>
      </c>
      <c r="W48" s="69">
        <v>5.4467487900000005E-4</v>
      </c>
      <c r="X48" s="69">
        <v>4.0267746E-4</v>
      </c>
      <c r="Y48" s="69">
        <v>1.2482174205000001E-3</v>
      </c>
      <c r="Z48" s="69">
        <v>1.3911209999999999E-3</v>
      </c>
      <c r="AA48" s="69">
        <v>1.4576972075999999E-3</v>
      </c>
      <c r="AB48" s="69">
        <v>1.49967663117962E-3</v>
      </c>
      <c r="AC48" s="69">
        <v>6.6673958064609096E-4</v>
      </c>
      <c r="AD48" s="69">
        <v>2.39012900330428E-4</v>
      </c>
      <c r="AE48" s="69">
        <v>2.3967589692637501E-4</v>
      </c>
      <c r="AF48" s="69">
        <v>2.3366081970413401E-4</v>
      </c>
      <c r="AG48" s="69">
        <v>2.3344598861542399E-4</v>
      </c>
      <c r="AH48" s="69">
        <v>2.2437720857374299E-4</v>
      </c>
      <c r="AI48" s="69">
        <v>2.4421416309630201E-4</v>
      </c>
      <c r="AJ48" s="69">
        <v>1.9631665872E-4</v>
      </c>
      <c r="AK48" s="31">
        <f t="shared" si="2"/>
        <v>-0.72339697138977033</v>
      </c>
      <c r="AL48" s="39">
        <f t="shared" si="3"/>
        <v>-4.0609563717294961E-2</v>
      </c>
      <c r="AM48" s="39">
        <f t="shared" si="4"/>
        <v>-0.19612910147809237</v>
      </c>
      <c r="AN48" s="46">
        <f t="shared" si="9"/>
        <v>9.1720675132420244E-6</v>
      </c>
    </row>
    <row r="49" spans="1:40" ht="14.5" hidden="1" outlineLevel="2" x14ac:dyDescent="0.35">
      <c r="A49" s="51" t="str">
        <f t="shared" si="14"/>
        <v>CH4</v>
      </c>
      <c r="B49" s="13" t="s">
        <v>18</v>
      </c>
      <c r="C49" s="13" t="s">
        <v>6</v>
      </c>
      <c r="D49" s="18" t="s">
        <v>6</v>
      </c>
      <c r="E49" s="60">
        <v>1.9000000000000001E-4</v>
      </c>
      <c r="F49" s="69">
        <v>1.9000000000000001E-4</v>
      </c>
      <c r="G49" s="69">
        <v>1.9000000000000001E-4</v>
      </c>
      <c r="H49" s="69">
        <v>1.9000000000000001E-4</v>
      </c>
      <c r="I49" s="69">
        <v>1.9000000000000001E-4</v>
      </c>
      <c r="J49" s="69">
        <v>1.9000000000000001E-4</v>
      </c>
      <c r="K49" s="69">
        <v>1.9000000000000001E-4</v>
      </c>
      <c r="L49" s="69">
        <v>1.9000000000000001E-4</v>
      </c>
      <c r="M49" s="69">
        <v>1.9000000000000001E-4</v>
      </c>
      <c r="N49" s="69">
        <v>1.9000000000000001E-4</v>
      </c>
      <c r="O49" s="69">
        <v>1.9000000000000001E-4</v>
      </c>
      <c r="P49" s="69">
        <v>1.9000000000000001E-4</v>
      </c>
      <c r="Q49" s="69">
        <v>1.9000000000000001E-4</v>
      </c>
      <c r="R49" s="69">
        <v>1.9000000000000001E-4</v>
      </c>
      <c r="S49" s="69">
        <v>1.9000000000000001E-4</v>
      </c>
      <c r="T49" s="69">
        <v>1.9000000000000001E-4</v>
      </c>
      <c r="U49" s="69">
        <v>1.9000000000000001E-4</v>
      </c>
      <c r="V49" s="69">
        <v>1.9000000000000001E-4</v>
      </c>
      <c r="W49" s="69">
        <v>1.9000000000000001E-4</v>
      </c>
      <c r="X49" s="69">
        <v>1.1800693375E-4</v>
      </c>
      <c r="Y49" s="69">
        <v>1.9649884654500001E-4</v>
      </c>
      <c r="Z49" s="69">
        <v>2.5122320125000003E-4</v>
      </c>
      <c r="AA49" s="69">
        <v>2.5843789835E-4</v>
      </c>
      <c r="AB49" s="69">
        <v>5.1358751515000005E-4</v>
      </c>
      <c r="AC49" s="69">
        <v>1.5534039000000001E-5</v>
      </c>
      <c r="AD49" s="69">
        <v>1.8517762900000001E-5</v>
      </c>
      <c r="AE49" s="69">
        <v>1.35139134E-5</v>
      </c>
      <c r="AF49" s="69">
        <v>1.7911868099999999E-4</v>
      </c>
      <c r="AG49" s="69">
        <v>1.09210575E-6</v>
      </c>
      <c r="AH49" s="69">
        <v>0</v>
      </c>
      <c r="AI49" s="69">
        <v>0</v>
      </c>
      <c r="AJ49" s="69">
        <v>0</v>
      </c>
      <c r="AK49" s="31">
        <f t="shared" si="2"/>
        <v>-1</v>
      </c>
      <c r="AL49" s="39">
        <f t="shared" si="3"/>
        <v>-1</v>
      </c>
      <c r="AM49" s="39" t="str">
        <f t="shared" si="4"/>
        <v/>
      </c>
      <c r="AN49" s="46">
        <f t="shared" si="9"/>
        <v>0</v>
      </c>
    </row>
    <row r="50" spans="1:40" ht="14.5" hidden="1" outlineLevel="2" x14ac:dyDescent="0.35">
      <c r="A50" s="51" t="str">
        <f t="shared" si="14"/>
        <v>CH4</v>
      </c>
      <c r="B50" s="13" t="s">
        <v>18</v>
      </c>
      <c r="C50" s="13" t="s">
        <v>7</v>
      </c>
      <c r="D50" s="18" t="s">
        <v>7</v>
      </c>
      <c r="E50" s="60">
        <v>6.5694889664609504E-3</v>
      </c>
      <c r="F50" s="69">
        <v>5.1300897118515603E-3</v>
      </c>
      <c r="G50" s="69">
        <v>1.33660809099825E-2</v>
      </c>
      <c r="H50" s="69">
        <v>4.0529421258764502E-3</v>
      </c>
      <c r="I50" s="69">
        <v>2.99535872988574E-3</v>
      </c>
      <c r="J50" s="69">
        <v>2.4905193620376699E-3</v>
      </c>
      <c r="K50" s="69">
        <v>5.0248487740939297E-3</v>
      </c>
      <c r="L50" s="69">
        <v>2.5521113283886402E-3</v>
      </c>
      <c r="M50" s="69">
        <v>1.7661921249348799E-3</v>
      </c>
      <c r="N50" s="69">
        <v>1.4056411863675299E-3</v>
      </c>
      <c r="O50" s="69">
        <v>2.0358440593259901E-3</v>
      </c>
      <c r="P50" s="69">
        <v>1.83022928258436E-3</v>
      </c>
      <c r="Q50" s="69">
        <v>1.7472203234670399E-3</v>
      </c>
      <c r="R50" s="69">
        <v>1.6987166275281001E-3</v>
      </c>
      <c r="S50" s="69">
        <v>4.43732658297277E-3</v>
      </c>
      <c r="T50" s="69">
        <v>5.3379327559133797E-3</v>
      </c>
      <c r="U50" s="69">
        <v>5.4149959787318999E-3</v>
      </c>
      <c r="V50" s="69">
        <v>5.11297377890355E-3</v>
      </c>
      <c r="W50" s="69">
        <v>3.9540458393949596E-3</v>
      </c>
      <c r="X50" s="69">
        <v>2.8743730835285599E-3</v>
      </c>
      <c r="Y50" s="69">
        <v>1.08431554678844E-3</v>
      </c>
      <c r="Z50" s="69">
        <v>2.6498494314040901E-3</v>
      </c>
      <c r="AA50" s="69">
        <v>1.0733773197960899E-3</v>
      </c>
      <c r="AB50" s="69">
        <v>1.7103555721803901E-3</v>
      </c>
      <c r="AC50" s="69">
        <v>1.91254376577993E-3</v>
      </c>
      <c r="AD50" s="69">
        <v>4.8584386603689501E-3</v>
      </c>
      <c r="AE50" s="69">
        <v>4.9705886994831803E-3</v>
      </c>
      <c r="AF50" s="69">
        <v>2.2123703950583402E-3</v>
      </c>
      <c r="AG50" s="69">
        <v>1.0725200105055001E-3</v>
      </c>
      <c r="AH50" s="69">
        <v>1.22810040905658E-3</v>
      </c>
      <c r="AI50" s="69">
        <v>1.2911355681978201E-3</v>
      </c>
      <c r="AJ50" s="69">
        <v>1.3140634810636701E-3</v>
      </c>
      <c r="AK50" s="31">
        <f t="shared" si="2"/>
        <v>-0.79997477919936755</v>
      </c>
      <c r="AL50" s="39">
        <f t="shared" si="3"/>
        <v>-5.0588807964866978E-2</v>
      </c>
      <c r="AM50" s="39">
        <f t="shared" si="4"/>
        <v>1.7757943805895682E-2</v>
      </c>
      <c r="AN50" s="46">
        <f t="shared" si="9"/>
        <v>6.1394071412921477E-5</v>
      </c>
    </row>
    <row r="51" spans="1:40" ht="14.5" hidden="1" outlineLevel="1" x14ac:dyDescent="0.35">
      <c r="A51" s="51" t="str">
        <f t="shared" si="14"/>
        <v/>
      </c>
      <c r="B51" s="13"/>
      <c r="C51" s="13"/>
      <c r="D51" s="17" t="s">
        <v>19</v>
      </c>
      <c r="E51" s="59">
        <f>SUBTOTAL(9,E52:E54)</f>
        <v>6.3492501342574201E-3</v>
      </c>
      <c r="F51" s="67">
        <f t="shared" ref="F51:AD51" si="44">SUBTOTAL(9,F52:F54)</f>
        <v>6.5692550032207808E-3</v>
      </c>
      <c r="G51" s="67">
        <f t="shared" si="44"/>
        <v>9.5426682960998085E-3</v>
      </c>
      <c r="H51" s="67">
        <f t="shared" si="44"/>
        <v>5.8502969494701393E-3</v>
      </c>
      <c r="I51" s="67">
        <f t="shared" si="44"/>
        <v>6.2791268327996204E-3</v>
      </c>
      <c r="J51" s="67">
        <f t="shared" si="44"/>
        <v>5.8244991226907104E-3</v>
      </c>
      <c r="K51" s="67">
        <f t="shared" si="44"/>
        <v>6.7827245487843803E-3</v>
      </c>
      <c r="L51" s="67">
        <f t="shared" si="44"/>
        <v>6.0207387157142798E-3</v>
      </c>
      <c r="M51" s="67">
        <f t="shared" si="44"/>
        <v>5.0600189744592194E-3</v>
      </c>
      <c r="N51" s="67">
        <f t="shared" si="44"/>
        <v>4.8267731673510596E-3</v>
      </c>
      <c r="O51" s="67">
        <f t="shared" si="44"/>
        <v>5.3926134477695004E-3</v>
      </c>
      <c r="P51" s="67">
        <f t="shared" si="44"/>
        <v>4.9122075882148501E-3</v>
      </c>
      <c r="Q51" s="67">
        <f t="shared" si="44"/>
        <v>5.0051023544777301E-3</v>
      </c>
      <c r="R51" s="67">
        <f t="shared" si="44"/>
        <v>4.8411985341807297E-3</v>
      </c>
      <c r="S51" s="67">
        <f t="shared" si="44"/>
        <v>5.6059763766951945E-3</v>
      </c>
      <c r="T51" s="67">
        <f t="shared" si="44"/>
        <v>5.3685942035136434E-3</v>
      </c>
      <c r="U51" s="67">
        <f t="shared" si="44"/>
        <v>4.0843945253095926E-3</v>
      </c>
      <c r="V51" s="67">
        <f t="shared" si="44"/>
        <v>3.8336437939219333E-3</v>
      </c>
      <c r="W51" s="67">
        <f t="shared" si="44"/>
        <v>4.2235421211984005E-3</v>
      </c>
      <c r="X51" s="67">
        <f t="shared" si="44"/>
        <v>2.100222237423708E-3</v>
      </c>
      <c r="Y51" s="67">
        <f t="shared" si="44"/>
        <v>2.2872009267838971E-3</v>
      </c>
      <c r="Z51" s="67">
        <f t="shared" si="44"/>
        <v>1.8972697524775621E-3</v>
      </c>
      <c r="AA51" s="67">
        <f t="shared" si="44"/>
        <v>1.6277881647496421E-3</v>
      </c>
      <c r="AB51" s="67">
        <f t="shared" si="44"/>
        <v>1.7779137566794399E-3</v>
      </c>
      <c r="AC51" s="67">
        <f t="shared" si="44"/>
        <v>1.6807959293985201E-3</v>
      </c>
      <c r="AD51" s="67">
        <f t="shared" si="44"/>
        <v>2.2560640715848781E-3</v>
      </c>
      <c r="AE51" s="67">
        <f t="shared" ref="AE51:AH51" si="45">SUBTOTAL(9,AE52:AE54)</f>
        <v>1.6577839910061249E-3</v>
      </c>
      <c r="AF51" s="67">
        <f t="shared" si="45"/>
        <v>1.233613150919431E-3</v>
      </c>
      <c r="AG51" s="67">
        <f t="shared" ref="AG51" si="46">SUBTOTAL(9,AG52:AG54)</f>
        <v>2.4141094366464453E-3</v>
      </c>
      <c r="AH51" s="67">
        <f t="shared" si="45"/>
        <v>3.0563571537489099E-3</v>
      </c>
      <c r="AI51" s="67">
        <f t="shared" ref="AI51:AJ51" si="47">SUBTOTAL(9,AI52:AI54)</f>
        <v>2.0566925795834361E-3</v>
      </c>
      <c r="AJ51" s="67">
        <f t="shared" si="47"/>
        <v>2.2517906706315881E-3</v>
      </c>
      <c r="AK51" s="30">
        <f t="shared" si="2"/>
        <v>-0.64534541512515986</v>
      </c>
      <c r="AL51" s="38">
        <f t="shared" si="3"/>
        <v>-3.2886157876494404E-2</v>
      </c>
      <c r="AM51" s="38">
        <f t="shared" si="4"/>
        <v>9.4860113263824486E-2</v>
      </c>
      <c r="AN51" s="45">
        <f t="shared" si="9"/>
        <v>1.0520541757069621E-4</v>
      </c>
    </row>
    <row r="52" spans="1:40" ht="14.5" hidden="1" outlineLevel="2" x14ac:dyDescent="0.35">
      <c r="A52" s="51" t="str">
        <f t="shared" si="14"/>
        <v>CH4</v>
      </c>
      <c r="B52" s="13" t="s">
        <v>19</v>
      </c>
      <c r="C52" s="13" t="s">
        <v>5</v>
      </c>
      <c r="D52" s="18" t="s">
        <v>5</v>
      </c>
      <c r="E52" s="60">
        <v>1.0017715176E-3</v>
      </c>
      <c r="F52" s="69">
        <v>1.0692424296000001E-3</v>
      </c>
      <c r="G52" s="69">
        <v>1.036078758E-3</v>
      </c>
      <c r="H52" s="69">
        <v>1.0886832000000001E-3</v>
      </c>
      <c r="I52" s="69">
        <v>1.1344261932000001E-3</v>
      </c>
      <c r="J52" s="69">
        <v>1.0852524756E-3</v>
      </c>
      <c r="K52" s="69">
        <v>1.1584412604E-3</v>
      </c>
      <c r="L52" s="69">
        <v>1.1126982707999999E-3</v>
      </c>
      <c r="M52" s="69">
        <v>1.0280737367999999E-3</v>
      </c>
      <c r="N52" s="69">
        <v>1.0978317972000001E-3</v>
      </c>
      <c r="O52" s="69">
        <v>1.0154944152000001E-3</v>
      </c>
      <c r="P52" s="69">
        <v>9.3315702959999997E-4</v>
      </c>
      <c r="Q52" s="69">
        <v>9.3773132640000004E-4</v>
      </c>
      <c r="R52" s="69">
        <v>9.0629999999999997E-4</v>
      </c>
      <c r="S52" s="69">
        <v>9.1403999999999997E-4</v>
      </c>
      <c r="T52" s="69">
        <v>8.0325899999999996E-4</v>
      </c>
      <c r="U52" s="69">
        <v>7.22979E-4</v>
      </c>
      <c r="V52" s="69">
        <v>6.8042700000000005E-4</v>
      </c>
      <c r="W52" s="69">
        <v>6.2369865899999997E-4</v>
      </c>
      <c r="X52" s="69">
        <v>3.6998361E-4</v>
      </c>
      <c r="Y52" s="69">
        <v>3.4286930369999998E-4</v>
      </c>
      <c r="Z52" s="69">
        <v>3.2587332480000001E-4</v>
      </c>
      <c r="AA52" s="69">
        <v>3.4576380000000002E-4</v>
      </c>
      <c r="AB52" s="69">
        <v>3.9090400697267902E-4</v>
      </c>
      <c r="AC52" s="69">
        <v>5.0150763179755795E-4</v>
      </c>
      <c r="AD52" s="69">
        <v>4.5195675073519801E-4</v>
      </c>
      <c r="AE52" s="69">
        <v>4.4682119711141299E-4</v>
      </c>
      <c r="AF52" s="69">
        <v>4.3023010700580101E-4</v>
      </c>
      <c r="AG52" s="69">
        <v>4.58923627981625E-4</v>
      </c>
      <c r="AH52" s="69">
        <v>6.1654464737389203E-4</v>
      </c>
      <c r="AI52" s="69">
        <v>3.6801888719697698E-4</v>
      </c>
      <c r="AJ52" s="69">
        <v>3.5153563554000001E-4</v>
      </c>
      <c r="AK52" s="31">
        <f t="shared" si="2"/>
        <v>-0.64908601476093719</v>
      </c>
      <c r="AL52" s="39">
        <f t="shared" si="3"/>
        <v>-3.3216891005779625E-2</v>
      </c>
      <c r="AM52" s="39">
        <f t="shared" si="4"/>
        <v>-4.4789145966181221E-2</v>
      </c>
      <c r="AN52" s="46">
        <f t="shared" si="9"/>
        <v>1.6424019252905314E-5</v>
      </c>
    </row>
    <row r="53" spans="1:40" ht="14.5" hidden="1" outlineLevel="2" x14ac:dyDescent="0.35">
      <c r="A53" s="51" t="str">
        <f t="shared" si="14"/>
        <v>CH4</v>
      </c>
      <c r="B53" s="13" t="s">
        <v>19</v>
      </c>
      <c r="C53" s="13" t="s">
        <v>6</v>
      </c>
      <c r="D53" s="18" t="s">
        <v>6</v>
      </c>
      <c r="E53" s="60">
        <v>2.3906337370111601E-3</v>
      </c>
      <c r="F53" s="69">
        <v>2.3906337370111601E-3</v>
      </c>
      <c r="G53" s="69">
        <v>2.3906337370111601E-3</v>
      </c>
      <c r="H53" s="69">
        <v>2.4269448626919798E-3</v>
      </c>
      <c r="I53" s="69">
        <v>2.4269448626919798E-3</v>
      </c>
      <c r="J53" s="69">
        <v>2.4632559883728E-3</v>
      </c>
      <c r="K53" s="69">
        <v>2.4632559883728E-3</v>
      </c>
      <c r="L53" s="69">
        <v>2.4632559883728E-3</v>
      </c>
      <c r="M53" s="69">
        <v>2.4632559883728E-3</v>
      </c>
      <c r="N53" s="69">
        <v>2.4632559883728E-3</v>
      </c>
      <c r="O53" s="69">
        <v>2.4732165840361301E-3</v>
      </c>
      <c r="P53" s="69">
        <v>2.6061929190590799E-3</v>
      </c>
      <c r="Q53" s="69">
        <v>2.7692118312753998E-3</v>
      </c>
      <c r="R53" s="69">
        <v>3.0581803650702299E-3</v>
      </c>
      <c r="S53" s="69">
        <v>3.9454752308858403E-3</v>
      </c>
      <c r="T53" s="69">
        <v>3.7559788131844101E-3</v>
      </c>
      <c r="U53" s="69">
        <v>2.5025653350483198E-3</v>
      </c>
      <c r="V53" s="69">
        <v>2.3272802250102302E-3</v>
      </c>
      <c r="W53" s="69">
        <v>2.4133493565437801E-3</v>
      </c>
      <c r="X53" s="69">
        <v>1.0963357219E-3</v>
      </c>
      <c r="Y53" s="69">
        <v>1.4494545789E-3</v>
      </c>
      <c r="Z53" s="69">
        <v>9.4572440625E-4</v>
      </c>
      <c r="AA53" s="69">
        <v>8.0749284840000003E-4</v>
      </c>
      <c r="AB53" s="69">
        <v>8.9562532214999997E-4</v>
      </c>
      <c r="AC53" s="69">
        <v>5.8444537320000004E-4</v>
      </c>
      <c r="AD53" s="69">
        <v>9.8588307130000009E-4</v>
      </c>
      <c r="AE53" s="69">
        <v>5.3974973520000001E-4</v>
      </c>
      <c r="AF53" s="69">
        <v>1.6323694485E-4</v>
      </c>
      <c r="AG53" s="69">
        <v>1.5443115146E-3</v>
      </c>
      <c r="AH53" s="69">
        <v>1.9828451444593399E-3</v>
      </c>
      <c r="AI53" s="69">
        <v>1.41809568431137E-3</v>
      </c>
      <c r="AJ53" s="69">
        <v>1.7840958948516701E-3</v>
      </c>
      <c r="AK53" s="31">
        <f t="shared" si="2"/>
        <v>-0.2537142485564523</v>
      </c>
      <c r="AL53" s="39">
        <f t="shared" si="3"/>
        <v>-9.3957974064653449E-3</v>
      </c>
      <c r="AM53" s="39">
        <f t="shared" si="4"/>
        <v>0.25809274690658857</v>
      </c>
      <c r="AN53" s="46">
        <f t="shared" si="9"/>
        <v>8.3354352627897356E-5</v>
      </c>
    </row>
    <row r="54" spans="1:40" ht="14.5" hidden="1" outlineLevel="2" x14ac:dyDescent="0.35">
      <c r="A54" s="51" t="str">
        <f t="shared" si="14"/>
        <v>CH4</v>
      </c>
      <c r="B54" s="13" t="s">
        <v>19</v>
      </c>
      <c r="C54" s="13" t="s">
        <v>7</v>
      </c>
      <c r="D54" s="18" t="s">
        <v>7</v>
      </c>
      <c r="E54" s="60">
        <v>2.9568448796462601E-3</v>
      </c>
      <c r="F54" s="69">
        <v>3.10937883660962E-3</v>
      </c>
      <c r="G54" s="69">
        <v>6.1159558010886496E-3</v>
      </c>
      <c r="H54" s="69">
        <v>2.3346688867781598E-3</v>
      </c>
      <c r="I54" s="69">
        <v>2.7177557769076399E-3</v>
      </c>
      <c r="J54" s="69">
        <v>2.27599065871791E-3</v>
      </c>
      <c r="K54" s="69">
        <v>3.1610273000115801E-3</v>
      </c>
      <c r="L54" s="69">
        <v>2.4447844565414802E-3</v>
      </c>
      <c r="M54" s="69">
        <v>1.5686892492864199E-3</v>
      </c>
      <c r="N54" s="69">
        <v>1.2656853817782599E-3</v>
      </c>
      <c r="O54" s="69">
        <v>1.90390244853337E-3</v>
      </c>
      <c r="P54" s="69">
        <v>1.37285763955577E-3</v>
      </c>
      <c r="Q54" s="69">
        <v>1.29815919680233E-3</v>
      </c>
      <c r="R54" s="69">
        <v>8.7671816911049998E-4</v>
      </c>
      <c r="S54" s="69">
        <v>7.4646114580935495E-4</v>
      </c>
      <c r="T54" s="69">
        <v>8.0935639032923303E-4</v>
      </c>
      <c r="U54" s="69">
        <v>8.5885019026127297E-4</v>
      </c>
      <c r="V54" s="69">
        <v>8.25936568911703E-4</v>
      </c>
      <c r="W54" s="69">
        <v>1.18649410565462E-3</v>
      </c>
      <c r="X54" s="69">
        <v>6.3390290552370798E-4</v>
      </c>
      <c r="Y54" s="69">
        <v>4.94877044183897E-4</v>
      </c>
      <c r="Z54" s="69">
        <v>6.2567202142756195E-4</v>
      </c>
      <c r="AA54" s="69">
        <v>4.7453151634964201E-4</v>
      </c>
      <c r="AB54" s="69">
        <v>4.9138442755676103E-4</v>
      </c>
      <c r="AC54" s="69">
        <v>5.9484292440096197E-4</v>
      </c>
      <c r="AD54" s="69">
        <v>8.1822424954967996E-4</v>
      </c>
      <c r="AE54" s="69">
        <v>6.71213058694712E-4</v>
      </c>
      <c r="AF54" s="69">
        <v>6.4014609906362999E-4</v>
      </c>
      <c r="AG54" s="69">
        <v>4.1087429406482E-4</v>
      </c>
      <c r="AH54" s="69">
        <v>4.56967361915678E-4</v>
      </c>
      <c r="AI54" s="69">
        <v>2.7057800807508899E-4</v>
      </c>
      <c r="AJ54" s="69">
        <v>1.16159140239918E-4</v>
      </c>
      <c r="AK54" s="31">
        <f t="shared" si="2"/>
        <v>-0.96071517277097929</v>
      </c>
      <c r="AL54" s="39">
        <f t="shared" si="3"/>
        <v>-9.9150141977362272E-2</v>
      </c>
      <c r="AM54" s="39">
        <f t="shared" si="4"/>
        <v>-0.57069999492463452</v>
      </c>
      <c r="AN54" s="46">
        <f t="shared" si="9"/>
        <v>5.4270456898935358E-6</v>
      </c>
    </row>
    <row r="55" spans="1:40" ht="14.5" hidden="1" outlineLevel="1" x14ac:dyDescent="0.35">
      <c r="A55" s="51" t="str">
        <f t="shared" si="14"/>
        <v/>
      </c>
      <c r="B55" s="13"/>
      <c r="C55" s="13"/>
      <c r="D55" s="17" t="s">
        <v>20</v>
      </c>
      <c r="E55" s="59">
        <f>SUBTOTAL(9,E56:E58)</f>
        <v>4.87568465720945E-3</v>
      </c>
      <c r="F55" s="67">
        <f t="shared" ref="F55:AD55" si="48">SUBTOTAL(9,F56:F58)</f>
        <v>4.8747250673122702E-3</v>
      </c>
      <c r="G55" s="67">
        <f t="shared" si="48"/>
        <v>7.3658237499961091E-3</v>
      </c>
      <c r="H55" s="67">
        <f t="shared" si="48"/>
        <v>4.3533696090778499E-3</v>
      </c>
      <c r="I55" s="67">
        <f t="shared" si="48"/>
        <v>4.1515479502833297E-3</v>
      </c>
      <c r="J55" s="67">
        <f t="shared" si="48"/>
        <v>3.6994650997309001E-3</v>
      </c>
      <c r="K55" s="67">
        <f t="shared" si="48"/>
        <v>4.9786111233788496E-3</v>
      </c>
      <c r="L55" s="67">
        <f t="shared" si="48"/>
        <v>4.1086338450880798E-3</v>
      </c>
      <c r="M55" s="67">
        <f t="shared" si="48"/>
        <v>3.84875208586361E-3</v>
      </c>
      <c r="N55" s="67">
        <f t="shared" si="48"/>
        <v>3.7621004939821828E-3</v>
      </c>
      <c r="O55" s="67">
        <f t="shared" si="48"/>
        <v>3.8767688429381499E-3</v>
      </c>
      <c r="P55" s="67">
        <f t="shared" si="48"/>
        <v>4.3486680346735097E-3</v>
      </c>
      <c r="Q55" s="67">
        <f t="shared" si="48"/>
        <v>4.0290869721238401E-3</v>
      </c>
      <c r="R55" s="67">
        <f t="shared" si="48"/>
        <v>4.4421374452907596E-3</v>
      </c>
      <c r="S55" s="67">
        <f t="shared" si="48"/>
        <v>5.9522871668111297E-3</v>
      </c>
      <c r="T55" s="67">
        <f t="shared" si="48"/>
        <v>5.8875002626792104E-3</v>
      </c>
      <c r="U55" s="67">
        <f t="shared" si="48"/>
        <v>5.8669384499669495E-3</v>
      </c>
      <c r="V55" s="67">
        <f t="shared" si="48"/>
        <v>5.5669022499468699E-3</v>
      </c>
      <c r="W55" s="67">
        <f t="shared" si="48"/>
        <v>4.83315603413852E-3</v>
      </c>
      <c r="X55" s="67">
        <f t="shared" si="48"/>
        <v>3.9639901846257302E-3</v>
      </c>
      <c r="Y55" s="67">
        <f t="shared" si="48"/>
        <v>3.3548969498185038E-3</v>
      </c>
      <c r="Z55" s="67">
        <f t="shared" si="48"/>
        <v>3.7374101639163701E-3</v>
      </c>
      <c r="AA55" s="67">
        <f t="shared" si="48"/>
        <v>3.7150901434387876E-3</v>
      </c>
      <c r="AB55" s="67">
        <f t="shared" si="48"/>
        <v>5.32791174963404E-3</v>
      </c>
      <c r="AC55" s="67">
        <f t="shared" si="48"/>
        <v>4.5216891189422004E-3</v>
      </c>
      <c r="AD55" s="67">
        <f t="shared" si="48"/>
        <v>5.1160019284614902E-3</v>
      </c>
      <c r="AE55" s="67">
        <f t="shared" ref="AE55:AH55" si="49">SUBTOTAL(9,AE56:AE58)</f>
        <v>4.5769660557353001E-3</v>
      </c>
      <c r="AF55" s="67">
        <f t="shared" si="49"/>
        <v>5.4572428054780707E-3</v>
      </c>
      <c r="AG55" s="67">
        <f t="shared" ref="AG55" si="50">SUBTOTAL(9,AG56:AG58)</f>
        <v>3.142055402335565E-3</v>
      </c>
      <c r="AH55" s="67">
        <f t="shared" si="49"/>
        <v>3.6285488879679775E-3</v>
      </c>
      <c r="AI55" s="67">
        <f t="shared" ref="AI55:AJ55" si="51">SUBTOTAL(9,AI56:AI58)</f>
        <v>3.1998131692166179E-3</v>
      </c>
      <c r="AJ55" s="67">
        <f t="shared" si="51"/>
        <v>2.983106861357897E-3</v>
      </c>
      <c r="AK55" s="30">
        <f t="shared" si="2"/>
        <v>-0.38816657124309417</v>
      </c>
      <c r="AL55" s="38">
        <f t="shared" si="3"/>
        <v>-1.5723310106898092E-2</v>
      </c>
      <c r="AM55" s="38">
        <f t="shared" si="4"/>
        <v>-6.7724675285268376E-2</v>
      </c>
      <c r="AN55" s="45">
        <f t="shared" si="9"/>
        <v>1.3937308076649067E-4</v>
      </c>
    </row>
    <row r="56" spans="1:40" ht="14.5" hidden="1" outlineLevel="2" x14ac:dyDescent="0.35">
      <c r="A56" s="51" t="str">
        <f t="shared" si="14"/>
        <v>CH4</v>
      </c>
      <c r="B56" s="13" t="s">
        <v>20</v>
      </c>
      <c r="C56" s="13" t="s">
        <v>5</v>
      </c>
      <c r="D56" s="18" t="s">
        <v>5</v>
      </c>
      <c r="E56" s="60">
        <v>2.2958078335523699E-3</v>
      </c>
      <c r="F56" s="69">
        <v>2.80867244154982E-3</v>
      </c>
      <c r="G56" s="69">
        <v>2.5290441016676099E-3</v>
      </c>
      <c r="H56" s="69">
        <v>2.5744536410226798E-3</v>
      </c>
      <c r="I56" s="69">
        <v>2.7195716032536602E-3</v>
      </c>
      <c r="J56" s="69">
        <v>2.4102658977555201E-3</v>
      </c>
      <c r="K56" s="69">
        <v>2.9401711172110201E-3</v>
      </c>
      <c r="L56" s="69">
        <v>2.68168577729898E-3</v>
      </c>
      <c r="M56" s="69">
        <v>2.7023398020035098E-3</v>
      </c>
      <c r="N56" s="69">
        <v>2.7981127679103999E-3</v>
      </c>
      <c r="O56" s="69">
        <v>2.4363594654985298E-3</v>
      </c>
      <c r="P56" s="69">
        <v>3.0134111666030999E-3</v>
      </c>
      <c r="Q56" s="69">
        <v>2.6528259646931901E-3</v>
      </c>
      <c r="R56" s="69">
        <v>3.01851043592019E-3</v>
      </c>
      <c r="S56" s="69">
        <v>3.1893944271128198E-3</v>
      </c>
      <c r="T56" s="69">
        <v>2.8395532634471901E-3</v>
      </c>
      <c r="U56" s="69">
        <v>2.7500163630731099E-3</v>
      </c>
      <c r="V56" s="69">
        <v>2.5912074693273598E-3</v>
      </c>
      <c r="W56" s="69">
        <v>2.6971347524054998E-3</v>
      </c>
      <c r="X56" s="69">
        <v>2.4970851080590101E-3</v>
      </c>
      <c r="Y56" s="69">
        <v>2.61746783843119E-3</v>
      </c>
      <c r="Z56" s="69">
        <v>2.5567198064944101E-3</v>
      </c>
      <c r="AA56" s="69">
        <v>2.67575538318291E-3</v>
      </c>
      <c r="AB56" s="69">
        <v>3.9541338130993304E-3</v>
      </c>
      <c r="AC56" s="69">
        <v>3.12015387035839E-3</v>
      </c>
      <c r="AD56" s="69">
        <v>2.1355477380914302E-3</v>
      </c>
      <c r="AE56" s="69">
        <v>2.1099466662057101E-3</v>
      </c>
      <c r="AF56" s="69">
        <v>2.2480459134241902E-3</v>
      </c>
      <c r="AG56" s="69">
        <v>2.2637871896244899E-3</v>
      </c>
      <c r="AH56" s="69">
        <v>2.6341099350815902E-3</v>
      </c>
      <c r="AI56" s="69">
        <v>2.3699707816862699E-3</v>
      </c>
      <c r="AJ56" s="69">
        <v>2.0081069952229799E-3</v>
      </c>
      <c r="AK56" s="31">
        <f t="shared" si="2"/>
        <v>-0.12531573162385379</v>
      </c>
      <c r="AL56" s="39">
        <f t="shared" si="3"/>
        <v>-4.3097923289781015E-3</v>
      </c>
      <c r="AM56" s="39">
        <f t="shared" si="4"/>
        <v>-0.15268702435471304</v>
      </c>
      <c r="AN56" s="46">
        <f t="shared" si="9"/>
        <v>9.3820326069569274E-5</v>
      </c>
    </row>
    <row r="57" spans="1:40" ht="14.5" hidden="1" outlineLevel="2" x14ac:dyDescent="0.35">
      <c r="A57" s="51" t="str">
        <f t="shared" si="14"/>
        <v>CH4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6.3826358949999995E-5</v>
      </c>
      <c r="Y57" s="69">
        <v>0</v>
      </c>
      <c r="Z57" s="69">
        <v>0</v>
      </c>
      <c r="AA57" s="69">
        <v>2.4063534959999999E-4</v>
      </c>
      <c r="AB57" s="69">
        <v>2.3107619119999999E-4</v>
      </c>
      <c r="AC57" s="69">
        <v>0</v>
      </c>
      <c r="AD57" s="69">
        <v>6.7274422139999997E-4</v>
      </c>
      <c r="AE57" s="69">
        <v>1.046824038E-4</v>
      </c>
      <c r="AF57" s="69">
        <v>1.87861835095E-3</v>
      </c>
      <c r="AG57" s="69">
        <v>1.345923425E-5</v>
      </c>
      <c r="AH57" s="69">
        <v>0</v>
      </c>
      <c r="AI57" s="69">
        <v>0</v>
      </c>
      <c r="AJ57" s="69">
        <v>0</v>
      </c>
      <c r="AK57" s="31" t="str">
        <f t="shared" si="2"/>
        <v/>
      </c>
      <c r="AL57" s="39" t="str">
        <f t="shared" si="3"/>
        <v/>
      </c>
      <c r="AM57" s="39" t="str">
        <f t="shared" si="4"/>
        <v/>
      </c>
      <c r="AN57" s="46">
        <f t="shared" si="9"/>
        <v>0</v>
      </c>
    </row>
    <row r="58" spans="1:40" ht="14.5" hidden="1" outlineLevel="2" x14ac:dyDescent="0.35">
      <c r="A58" s="51" t="str">
        <f t="shared" si="14"/>
        <v>CH4</v>
      </c>
      <c r="B58" s="13" t="s">
        <v>20</v>
      </c>
      <c r="C58" s="13" t="s">
        <v>7</v>
      </c>
      <c r="D58" s="18" t="s">
        <v>7</v>
      </c>
      <c r="E58" s="60">
        <v>2.5798768236570801E-3</v>
      </c>
      <c r="F58" s="69">
        <v>2.0660526257624502E-3</v>
      </c>
      <c r="G58" s="69">
        <v>4.8367796483284996E-3</v>
      </c>
      <c r="H58" s="69">
        <v>1.7789159680551699E-3</v>
      </c>
      <c r="I58" s="69">
        <v>1.4319763470296699E-3</v>
      </c>
      <c r="J58" s="69">
        <v>1.28919920197538E-3</v>
      </c>
      <c r="K58" s="69">
        <v>2.03844000616783E-3</v>
      </c>
      <c r="L58" s="69">
        <v>1.4269480677891E-3</v>
      </c>
      <c r="M58" s="69">
        <v>1.1464122838601E-3</v>
      </c>
      <c r="N58" s="69">
        <v>9.6398772607178302E-4</v>
      </c>
      <c r="O58" s="69">
        <v>1.4404093774396201E-3</v>
      </c>
      <c r="P58" s="69">
        <v>1.33525686807041E-3</v>
      </c>
      <c r="Q58" s="69">
        <v>1.37626100743065E-3</v>
      </c>
      <c r="R58" s="69">
        <v>1.4236270093705701E-3</v>
      </c>
      <c r="S58" s="69">
        <v>2.7628927396983098E-3</v>
      </c>
      <c r="T58" s="69">
        <v>3.0479469992320202E-3</v>
      </c>
      <c r="U58" s="69">
        <v>3.11692208689384E-3</v>
      </c>
      <c r="V58" s="69">
        <v>2.9756947806195101E-3</v>
      </c>
      <c r="W58" s="69">
        <v>2.1360212817330198E-3</v>
      </c>
      <c r="X58" s="69">
        <v>1.40307871761672E-3</v>
      </c>
      <c r="Y58" s="69">
        <v>7.3742911138731403E-4</v>
      </c>
      <c r="Z58" s="69">
        <v>1.1806903574219599E-3</v>
      </c>
      <c r="AA58" s="69">
        <v>7.9869941065587795E-4</v>
      </c>
      <c r="AB58" s="69">
        <v>1.1427017453347101E-3</v>
      </c>
      <c r="AC58" s="69">
        <v>1.40153524858381E-3</v>
      </c>
      <c r="AD58" s="69">
        <v>2.3077099689700598E-3</v>
      </c>
      <c r="AE58" s="69">
        <v>2.36233698572959E-3</v>
      </c>
      <c r="AF58" s="69">
        <v>1.33057854110388E-3</v>
      </c>
      <c r="AG58" s="69">
        <v>8.6480897846107497E-4</v>
      </c>
      <c r="AH58" s="69">
        <v>9.9443895288638703E-4</v>
      </c>
      <c r="AI58" s="69">
        <v>8.29842387530348E-4</v>
      </c>
      <c r="AJ58" s="69">
        <v>9.7499986613491698E-4</v>
      </c>
      <c r="AK58" s="31">
        <f t="shared" si="2"/>
        <v>-0.62207503195721758</v>
      </c>
      <c r="AL58" s="39">
        <f t="shared" si="3"/>
        <v>-3.090149834674849E-2</v>
      </c>
      <c r="AM58" s="39">
        <f t="shared" si="4"/>
        <v>0.17492174512387204</v>
      </c>
      <c r="AN58" s="46">
        <f t="shared" si="9"/>
        <v>4.5552754696921392E-5</v>
      </c>
    </row>
    <row r="59" spans="1:40" ht="14.5" hidden="1" outlineLevel="1" x14ac:dyDescent="0.35">
      <c r="A59" s="51" t="str">
        <f t="shared" si="14"/>
        <v/>
      </c>
      <c r="B59" s="13"/>
      <c r="C59" s="13"/>
      <c r="D59" s="17" t="s">
        <v>21</v>
      </c>
      <c r="E59" s="59">
        <f>SUBTOTAL(9,E60:E63)</f>
        <v>4.5767107696953246E-2</v>
      </c>
      <c r="F59" s="67">
        <f t="shared" ref="F59:AJ59" si="52">SUBTOTAL(9,F60:F63)</f>
        <v>3.5745234945503669E-2</v>
      </c>
      <c r="G59" s="67">
        <f t="shared" si="52"/>
        <v>2.389459029877488E-2</v>
      </c>
      <c r="H59" s="67">
        <f t="shared" si="52"/>
        <v>4.1369208170715689E-2</v>
      </c>
      <c r="I59" s="67">
        <f t="shared" si="52"/>
        <v>4.6732311846683972E-2</v>
      </c>
      <c r="J59" s="67">
        <f t="shared" si="52"/>
        <v>5.5186439761327359E-2</v>
      </c>
      <c r="K59" s="67">
        <f t="shared" si="52"/>
        <v>4.9379449047462193E-2</v>
      </c>
      <c r="L59" s="67">
        <f t="shared" si="52"/>
        <v>5.2236633598705402E-2</v>
      </c>
      <c r="M59" s="67">
        <f t="shared" si="52"/>
        <v>4.797666393025387E-2</v>
      </c>
      <c r="N59" s="67">
        <f t="shared" si="52"/>
        <v>4.9417894611668303E-2</v>
      </c>
      <c r="O59" s="67">
        <f t="shared" si="52"/>
        <v>4.9029351617790068E-2</v>
      </c>
      <c r="P59" s="67">
        <f t="shared" si="52"/>
        <v>4.8009773730461447E-2</v>
      </c>
      <c r="Q59" s="67">
        <f t="shared" si="52"/>
        <v>4.842360250666982E-2</v>
      </c>
      <c r="R59" s="67">
        <f t="shared" si="52"/>
        <v>4.8235174778018759E-2</v>
      </c>
      <c r="S59" s="67">
        <f t="shared" si="52"/>
        <v>4.7802293609253317E-2</v>
      </c>
      <c r="T59" s="67">
        <f t="shared" si="52"/>
        <v>5.310809272491205E-2</v>
      </c>
      <c r="U59" s="67">
        <f t="shared" si="52"/>
        <v>4.911613050062974E-2</v>
      </c>
      <c r="V59" s="67">
        <f t="shared" si="52"/>
        <v>6.0894898759617053E-2</v>
      </c>
      <c r="W59" s="67">
        <f t="shared" si="52"/>
        <v>5.4931112844985211E-2</v>
      </c>
      <c r="X59" s="67">
        <f t="shared" si="52"/>
        <v>3.761625436036678E-2</v>
      </c>
      <c r="Y59" s="67">
        <f t="shared" si="52"/>
        <v>4.3277575583710717E-2</v>
      </c>
      <c r="Z59" s="67">
        <f t="shared" si="52"/>
        <v>4.0378981150107629E-2</v>
      </c>
      <c r="AA59" s="67">
        <f t="shared" si="52"/>
        <v>4.1237095613985225E-2</v>
      </c>
      <c r="AB59" s="67">
        <f t="shared" si="52"/>
        <v>6.8101103404128491E-2</v>
      </c>
      <c r="AC59" s="67">
        <f t="shared" si="52"/>
        <v>5.3213505814740727E-2</v>
      </c>
      <c r="AD59" s="67">
        <f t="shared" si="52"/>
        <v>4.9365607044127617E-2</v>
      </c>
      <c r="AE59" s="67">
        <f t="shared" si="52"/>
        <v>3.4088286807070434E-2</v>
      </c>
      <c r="AF59" s="67">
        <f t="shared" si="52"/>
        <v>3.2255242214735469E-2</v>
      </c>
      <c r="AG59" s="67">
        <f t="shared" si="52"/>
        <v>3.4011233853864356E-2</v>
      </c>
      <c r="AH59" s="67">
        <f t="shared" si="52"/>
        <v>4.5582490243857111E-2</v>
      </c>
      <c r="AI59" s="67">
        <f t="shared" si="52"/>
        <v>2.152776510375138E-2</v>
      </c>
      <c r="AJ59" s="67">
        <f t="shared" si="52"/>
        <v>4.0888721346725457E-2</v>
      </c>
      <c r="AK59" s="30">
        <f t="shared" si="2"/>
        <v>-0.10659153692931633</v>
      </c>
      <c r="AL59" s="38">
        <f t="shared" si="3"/>
        <v>-3.6292498187393551E-3</v>
      </c>
      <c r="AM59" s="38">
        <f t="shared" si="4"/>
        <v>0.89934817430724756</v>
      </c>
      <c r="AN59" s="45">
        <f t="shared" si="9"/>
        <v>1.9103529734438127E-3</v>
      </c>
    </row>
    <row r="60" spans="1:40" ht="14.5" hidden="1" outlineLevel="2" x14ac:dyDescent="0.35">
      <c r="A60" s="51" t="str">
        <f t="shared" si="14"/>
        <v>CH4</v>
      </c>
      <c r="B60" s="13" t="s">
        <v>21</v>
      </c>
      <c r="C60" s="13" t="s">
        <v>5</v>
      </c>
      <c r="D60" s="18" t="s">
        <v>5</v>
      </c>
      <c r="E60" s="60">
        <v>1.0895424768000001E-3</v>
      </c>
      <c r="F60" s="69">
        <v>9.70407612E-4</v>
      </c>
      <c r="G60" s="69">
        <v>1.0418885316000001E-3</v>
      </c>
      <c r="H60" s="69">
        <v>1.1393625096000001E-3</v>
      </c>
      <c r="I60" s="69">
        <v>1.2130095168000001E-3</v>
      </c>
      <c r="J60" s="69">
        <v>1.3364765568000001E-3</v>
      </c>
      <c r="K60" s="69">
        <v>1.3451409108E-3</v>
      </c>
      <c r="L60" s="69">
        <v>1.3538052648000001E-3</v>
      </c>
      <c r="M60" s="69">
        <v>1.3018191408E-3</v>
      </c>
      <c r="N60" s="69">
        <v>1.3429748196000001E-3</v>
      </c>
      <c r="O60" s="69">
        <v>1.4144557392E-3</v>
      </c>
      <c r="P60" s="69">
        <v>1.3776322356E-3</v>
      </c>
      <c r="Q60" s="69">
        <v>1.4707740384E-3</v>
      </c>
      <c r="R60" s="69">
        <v>1.6272020700000001E-3</v>
      </c>
      <c r="S60" s="69">
        <v>1.7724756636E-3</v>
      </c>
      <c r="T60" s="69">
        <v>1.577691E-3</v>
      </c>
      <c r="U60" s="69">
        <v>1.5442380000000001E-3</v>
      </c>
      <c r="V60" s="69">
        <v>1.5780779999999999E-3</v>
      </c>
      <c r="W60" s="69">
        <v>1.4428181520000001E-3</v>
      </c>
      <c r="X60" s="69">
        <v>1.4370228585000001E-3</v>
      </c>
      <c r="Y60" s="69">
        <v>7.4474108460000001E-4</v>
      </c>
      <c r="Z60" s="69">
        <v>6.7042800000000004E-4</v>
      </c>
      <c r="AA60" s="69">
        <v>6.2967600000000002E-4</v>
      </c>
      <c r="AB60" s="69">
        <v>6.3508957534599202E-4</v>
      </c>
      <c r="AC60" s="69">
        <v>1.4986552246044E-3</v>
      </c>
      <c r="AD60" s="69">
        <v>1.50329013518386E-3</v>
      </c>
      <c r="AE60" s="69">
        <v>1.36630123215994E-3</v>
      </c>
      <c r="AF60" s="69">
        <v>1.94979339066479E-3</v>
      </c>
      <c r="AG60" s="69">
        <v>1.98089599000505E-3</v>
      </c>
      <c r="AH60" s="69">
        <v>1.9168590828756099E-3</v>
      </c>
      <c r="AI60" s="69">
        <v>7.8191720070111797E-4</v>
      </c>
      <c r="AJ60" s="69">
        <v>1.90742218182E-3</v>
      </c>
      <c r="AK60" s="31">
        <f t="shared" si="2"/>
        <v>0.75066344124748841</v>
      </c>
      <c r="AL60" s="39">
        <f t="shared" si="3"/>
        <v>1.8228496476632605E-2</v>
      </c>
      <c r="AM60" s="39">
        <f t="shared" si="4"/>
        <v>1.4394170893154428</v>
      </c>
      <c r="AN60" s="46">
        <f t="shared" si="9"/>
        <v>8.9116253006633499E-5</v>
      </c>
    </row>
    <row r="61" spans="1:40" ht="14.5" hidden="1" outlineLevel="2" x14ac:dyDescent="0.35">
      <c r="A61" s="51" t="str">
        <f t="shared" si="14"/>
        <v>CH4</v>
      </c>
      <c r="B61" s="13" t="s">
        <v>21</v>
      </c>
      <c r="C61" s="13" t="s">
        <v>6</v>
      </c>
      <c r="D61" s="18" t="s">
        <v>6</v>
      </c>
      <c r="E61" s="60">
        <v>4.0965004082207997E-2</v>
      </c>
      <c r="F61" s="69">
        <v>3.1459888323658002E-2</v>
      </c>
      <c r="G61" s="69">
        <v>1.6966960720464001E-2</v>
      </c>
      <c r="H61" s="69">
        <v>3.7427206791760002E-2</v>
      </c>
      <c r="I61" s="69">
        <v>4.2067476642000001E-2</v>
      </c>
      <c r="J61" s="69">
        <v>5.0132079192959998E-2</v>
      </c>
      <c r="K61" s="69">
        <v>4.329501694902E-2</v>
      </c>
      <c r="L61" s="69">
        <v>4.6309560186999998E-2</v>
      </c>
      <c r="M61" s="69">
        <v>4.2499496988999998E-2</v>
      </c>
      <c r="N61" s="69">
        <v>4.4219774365382297E-2</v>
      </c>
      <c r="O61" s="69">
        <v>4.2139890999999999E-2</v>
      </c>
      <c r="P61" s="69">
        <v>4.1747398499999998E-2</v>
      </c>
      <c r="Q61" s="69">
        <v>4.1923500000000002E-2</v>
      </c>
      <c r="R61" s="69">
        <v>4.1707105439892499E-2</v>
      </c>
      <c r="S61" s="69">
        <v>4.0778949770893899E-2</v>
      </c>
      <c r="T61" s="69">
        <v>4.5996369449627199E-2</v>
      </c>
      <c r="U61" s="69">
        <v>4.1998558366888199E-2</v>
      </c>
      <c r="V61" s="69">
        <v>5.2849265452378599E-2</v>
      </c>
      <c r="W61" s="69">
        <v>4.7150768833689002E-2</v>
      </c>
      <c r="X61" s="69">
        <v>3.2321446966472003E-2</v>
      </c>
      <c r="Y61" s="69">
        <v>3.9515478267348997E-2</v>
      </c>
      <c r="Z61" s="69">
        <v>3.6437025419050001E-2</v>
      </c>
      <c r="AA61" s="69">
        <v>3.77409594123638E-2</v>
      </c>
      <c r="AB61" s="69">
        <v>6.3914104797025001E-2</v>
      </c>
      <c r="AC61" s="69">
        <v>4.7057255343011799E-2</v>
      </c>
      <c r="AD61" s="69">
        <v>4.2861410138613998E-2</v>
      </c>
      <c r="AE61" s="69">
        <v>2.7797346787691201E-2</v>
      </c>
      <c r="AF61" s="69">
        <v>2.5850985809101001E-2</v>
      </c>
      <c r="AG61" s="69">
        <v>2.8588748519109999E-2</v>
      </c>
      <c r="AH61" s="69">
        <v>3.9528529890755899E-2</v>
      </c>
      <c r="AI61" s="69">
        <v>1.7793766409017499E-2</v>
      </c>
      <c r="AJ61" s="69">
        <v>1.9719863403138398E-2</v>
      </c>
      <c r="AK61" s="31">
        <f t="shared" si="2"/>
        <v>-0.51861683295417582</v>
      </c>
      <c r="AL61" s="39">
        <f t="shared" si="3"/>
        <v>-2.3307684031723896E-2</v>
      </c>
      <c r="AM61" s="39">
        <f t="shared" si="4"/>
        <v>0.10824560409789319</v>
      </c>
      <c r="AN61" s="46">
        <f t="shared" si="9"/>
        <v>9.2132740881387793E-4</v>
      </c>
    </row>
    <row r="62" spans="1:40" ht="14.5" hidden="1" outlineLevel="2" x14ac:dyDescent="0.35">
      <c r="A62" s="51" t="str">
        <f t="shared" si="14"/>
        <v>CH4</v>
      </c>
      <c r="B62" s="13" t="s">
        <v>21</v>
      </c>
      <c r="C62" s="13" t="s">
        <v>7</v>
      </c>
      <c r="D62" s="18" t="s">
        <v>7</v>
      </c>
      <c r="E62" s="60">
        <v>3.7125611379452499E-3</v>
      </c>
      <c r="F62" s="69">
        <v>3.3149390098456701E-3</v>
      </c>
      <c r="G62" s="69">
        <v>5.8857410467108798E-3</v>
      </c>
      <c r="H62" s="69">
        <v>2.80263886935569E-3</v>
      </c>
      <c r="I62" s="69">
        <v>3.4518256878839702E-3</v>
      </c>
      <c r="J62" s="69">
        <v>3.7178840115673602E-3</v>
      </c>
      <c r="K62" s="69">
        <v>4.7392911876421896E-3</v>
      </c>
      <c r="L62" s="69">
        <v>4.5732681469054003E-3</v>
      </c>
      <c r="M62" s="69">
        <v>4.1753478004538701E-3</v>
      </c>
      <c r="N62" s="69">
        <v>3.8551454266859998E-3</v>
      </c>
      <c r="O62" s="69">
        <v>5.4750048785900699E-3</v>
      </c>
      <c r="P62" s="69">
        <v>4.8847429948614502E-3</v>
      </c>
      <c r="Q62" s="69">
        <v>5.0293284682698201E-3</v>
      </c>
      <c r="R62" s="69">
        <v>4.9008672681262596E-3</v>
      </c>
      <c r="S62" s="69">
        <v>5.2508681747594202E-3</v>
      </c>
      <c r="T62" s="69">
        <v>5.53403227528485E-3</v>
      </c>
      <c r="U62" s="69">
        <v>5.5733341337415396E-3</v>
      </c>
      <c r="V62" s="69">
        <v>6.4675553072384602E-3</v>
      </c>
      <c r="W62" s="69">
        <v>6.3375258592962098E-3</v>
      </c>
      <c r="X62" s="69">
        <v>3.8577845353947701E-3</v>
      </c>
      <c r="Y62" s="69">
        <v>3.0173562317617202E-3</v>
      </c>
      <c r="Z62" s="69">
        <v>3.27152773105763E-3</v>
      </c>
      <c r="AA62" s="69">
        <v>2.86646020162142E-3</v>
      </c>
      <c r="AB62" s="69">
        <v>3.5519090317574901E-3</v>
      </c>
      <c r="AC62" s="69">
        <v>4.6575952471245297E-3</v>
      </c>
      <c r="AD62" s="69">
        <v>5.0009067703297603E-3</v>
      </c>
      <c r="AE62" s="69">
        <v>4.92463878721929E-3</v>
      </c>
      <c r="AF62" s="69">
        <v>4.4544630149696797E-3</v>
      </c>
      <c r="AG62" s="69">
        <v>3.4415893447493099E-3</v>
      </c>
      <c r="AH62" s="69">
        <v>4.1371012702256004E-3</v>
      </c>
      <c r="AI62" s="69">
        <v>2.9520814940327601E-3</v>
      </c>
      <c r="AJ62" s="69">
        <v>2.5436207617670599E-3</v>
      </c>
      <c r="AK62" s="31">
        <f t="shared" si="2"/>
        <v>-0.31486090942199285</v>
      </c>
      <c r="AL62" s="39">
        <f t="shared" si="3"/>
        <v>-1.2123759681577639E-2</v>
      </c>
      <c r="AM62" s="39">
        <f t="shared" si="4"/>
        <v>-0.1383636370104786</v>
      </c>
      <c r="AN62" s="46">
        <f t="shared" si="9"/>
        <v>1.1883994719106728E-4</v>
      </c>
    </row>
    <row r="63" spans="1:40" ht="14.5" hidden="1" outlineLevel="2" x14ac:dyDescent="0.35">
      <c r="A63" s="51" t="str">
        <f t="shared" si="14"/>
        <v>CH4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1.6717815E-2</v>
      </c>
      <c r="AK63" s="31" t="str">
        <f t="shared" si="2"/>
        <v/>
      </c>
      <c r="AL63" s="39" t="str">
        <f t="shared" si="3"/>
        <v/>
      </c>
      <c r="AM63" s="39" t="str">
        <f t="shared" si="4"/>
        <v/>
      </c>
      <c r="AN63" s="46">
        <f t="shared" si="9"/>
        <v>7.8106936443223408E-4</v>
      </c>
    </row>
    <row r="64" spans="1:40" ht="14.5" hidden="1" outlineLevel="1" x14ac:dyDescent="0.35">
      <c r="A64" s="51" t="str">
        <f t="shared" si="14"/>
        <v/>
      </c>
      <c r="B64" s="13"/>
      <c r="C64" s="13"/>
      <c r="D64" s="17" t="s">
        <v>22</v>
      </c>
      <c r="E64" s="59">
        <f>SUBTOTAL(9,E65:E68)</f>
        <v>7.773876781542495E-2</v>
      </c>
      <c r="F64" s="67">
        <f t="shared" ref="F64:AD64" si="53">SUBTOTAL(9,F65:F68)</f>
        <v>9.5761259881275804E-2</v>
      </c>
      <c r="G64" s="67">
        <f t="shared" si="53"/>
        <v>9.2093630616479849E-2</v>
      </c>
      <c r="H64" s="67">
        <f t="shared" si="53"/>
        <v>0.11044950391438023</v>
      </c>
      <c r="I64" s="67">
        <f t="shared" si="53"/>
        <v>9.0600319008942554E-2</v>
      </c>
      <c r="J64" s="67">
        <f t="shared" si="53"/>
        <v>5.8398330909313824E-2</v>
      </c>
      <c r="K64" s="67">
        <f t="shared" si="53"/>
        <v>6.1341471916865051E-2</v>
      </c>
      <c r="L64" s="67">
        <f t="shared" si="53"/>
        <v>5.1823686051272098E-2</v>
      </c>
      <c r="M64" s="67">
        <f t="shared" si="53"/>
        <v>4.8739703313847048E-2</v>
      </c>
      <c r="N64" s="67">
        <f t="shared" si="53"/>
        <v>3.3552105722264976E-2</v>
      </c>
      <c r="O64" s="67">
        <f t="shared" si="53"/>
        <v>4.7253283520395192E-2</v>
      </c>
      <c r="P64" s="67">
        <f t="shared" si="53"/>
        <v>9.3739629084420559E-2</v>
      </c>
      <c r="Q64" s="67">
        <f t="shared" si="53"/>
        <v>8.8673481893513428E-2</v>
      </c>
      <c r="R64" s="67">
        <f t="shared" si="53"/>
        <v>0.13099242528852367</v>
      </c>
      <c r="S64" s="67">
        <f t="shared" si="53"/>
        <v>5.9122044864242607E-2</v>
      </c>
      <c r="T64" s="67">
        <f t="shared" si="53"/>
        <v>3.4170709490194656E-2</v>
      </c>
      <c r="U64" s="67">
        <f t="shared" si="53"/>
        <v>4.1545148703496002E-2</v>
      </c>
      <c r="V64" s="67">
        <f t="shared" si="53"/>
        <v>5.0760814138268107E-2</v>
      </c>
      <c r="W64" s="67">
        <f t="shared" si="53"/>
        <v>5.88001950176118E-2</v>
      </c>
      <c r="X64" s="67">
        <f t="shared" si="53"/>
        <v>3.8922680755548E-2</v>
      </c>
      <c r="Y64" s="67">
        <f t="shared" si="53"/>
        <v>2.0956693010992358E-2</v>
      </c>
      <c r="Z64" s="67">
        <f t="shared" si="53"/>
        <v>1.2679964428420794E-2</v>
      </c>
      <c r="AA64" s="67">
        <f t="shared" si="53"/>
        <v>4.5656657792678291E-3</v>
      </c>
      <c r="AB64" s="67">
        <f t="shared" si="53"/>
        <v>1.8020278747689716E-2</v>
      </c>
      <c r="AC64" s="67">
        <f t="shared" si="53"/>
        <v>1.9160188900529514E-2</v>
      </c>
      <c r="AD64" s="67">
        <f t="shared" si="53"/>
        <v>5.1142630886351114E-3</v>
      </c>
      <c r="AE64" s="67">
        <f t="shared" ref="AE64:AH64" si="54">SUBTOTAL(9,AE65:AE68)</f>
        <v>1.2996509136912259E-2</v>
      </c>
      <c r="AF64" s="67">
        <f t="shared" si="54"/>
        <v>1.6053581040733757E-2</v>
      </c>
      <c r="AG64" s="67">
        <f t="shared" ref="AG64" si="55">SUBTOTAL(9,AG65:AG68)</f>
        <v>1.4682380205228896E-2</v>
      </c>
      <c r="AH64" s="67">
        <f t="shared" si="54"/>
        <v>4.5149568647417735E-3</v>
      </c>
      <c r="AI64" s="67">
        <f t="shared" ref="AI64:AJ64" si="56">SUBTOTAL(9,AI65:AI68)</f>
        <v>7.3898001544093483E-3</v>
      </c>
      <c r="AJ64" s="67">
        <f t="shared" si="56"/>
        <v>1.4831891813941124E-2</v>
      </c>
      <c r="AK64" s="30">
        <f t="shared" si="2"/>
        <v>-0.80920855538697933</v>
      </c>
      <c r="AL64" s="38">
        <f t="shared" si="3"/>
        <v>-5.2035175712666137E-2</v>
      </c>
      <c r="AM64" s="38">
        <f t="shared" si="4"/>
        <v>1.0070761731074995</v>
      </c>
      <c r="AN64" s="45">
        <f t="shared" si="9"/>
        <v>6.9295756128672609E-4</v>
      </c>
    </row>
    <row r="65" spans="1:40" ht="14.5" hidden="1" outlineLevel="2" x14ac:dyDescent="0.35">
      <c r="A65" s="51" t="str">
        <f t="shared" si="14"/>
        <v>CH4</v>
      </c>
      <c r="B65" s="13" t="s">
        <v>22</v>
      </c>
      <c r="C65" s="13" t="s">
        <v>5</v>
      </c>
      <c r="D65" s="18" t="s">
        <v>5</v>
      </c>
      <c r="E65" s="60">
        <v>2.41017264E-4</v>
      </c>
      <c r="F65" s="69">
        <v>2.3733335160000001E-4</v>
      </c>
      <c r="G65" s="69">
        <v>2.284026516E-4</v>
      </c>
      <c r="H65" s="69">
        <v>2.4347320559999999E-4</v>
      </c>
      <c r="I65" s="69">
        <v>2.5285044239999998E-4</v>
      </c>
      <c r="J65" s="69">
        <v>2.6200440719999999E-4</v>
      </c>
      <c r="K65" s="69">
        <v>2.5307370719999998E-4</v>
      </c>
      <c r="L65" s="69">
        <v>2.4682221720000001E-4</v>
      </c>
      <c r="M65" s="69">
        <v>2.657999556E-4</v>
      </c>
      <c r="N65" s="69">
        <v>2.5575291720000002E-4</v>
      </c>
      <c r="O65" s="69">
        <v>2.56980888E-4</v>
      </c>
      <c r="P65" s="69">
        <v>2.4503607719999999E-4</v>
      </c>
      <c r="Q65" s="69">
        <v>2.6702792639999998E-4</v>
      </c>
      <c r="R65" s="69">
        <v>4.2074079120000001E-4</v>
      </c>
      <c r="S65" s="69">
        <v>3.7287339119999999E-4</v>
      </c>
      <c r="T65" s="69">
        <v>2.7746979120000002E-4</v>
      </c>
      <c r="U65" s="69">
        <v>2.9234679120000002E-4</v>
      </c>
      <c r="V65" s="69">
        <v>3.6819879120000002E-4</v>
      </c>
      <c r="W65" s="69">
        <v>4.0564779120000002E-4</v>
      </c>
      <c r="X65" s="69">
        <v>4.3690956120000002E-4</v>
      </c>
      <c r="Y65" s="69">
        <v>1.2927683088E-3</v>
      </c>
      <c r="Z65" s="69">
        <v>1.7684079119999999E-4</v>
      </c>
      <c r="AA65" s="69">
        <v>9.7595791199999997E-5</v>
      </c>
      <c r="AB65" s="69">
        <v>7.1956722971203697E-5</v>
      </c>
      <c r="AC65" s="69">
        <v>1.4190678569606601E-4</v>
      </c>
      <c r="AD65" s="69">
        <v>1.4229211687548799E-4</v>
      </c>
      <c r="AE65" s="69">
        <v>1.0834041981407001E-4</v>
      </c>
      <c r="AF65" s="69">
        <v>1.09570804394534E-4</v>
      </c>
      <c r="AG65" s="69">
        <v>9.5167030206857502E-5</v>
      </c>
      <c r="AH65" s="69">
        <v>1.01656247697563E-4</v>
      </c>
      <c r="AI65" s="69">
        <v>1.4836867560372199E-4</v>
      </c>
      <c r="AJ65" s="69">
        <v>8.4540510719999996E-5</v>
      </c>
      <c r="AK65" s="31">
        <f t="shared" si="2"/>
        <v>-0.64923462611375427</v>
      </c>
      <c r="AL65" s="39">
        <f t="shared" si="3"/>
        <v>-3.3230101153727709E-2</v>
      </c>
      <c r="AM65" s="39">
        <f t="shared" si="4"/>
        <v>-0.43019973470815831</v>
      </c>
      <c r="AN65" s="46">
        <f t="shared" si="9"/>
        <v>3.9497986415597299E-6</v>
      </c>
    </row>
    <row r="66" spans="1:40" ht="14.5" hidden="1" outlineLevel="2" x14ac:dyDescent="0.35">
      <c r="A66" s="51" t="str">
        <f t="shared" si="14"/>
        <v>CH4</v>
      </c>
      <c r="B66" s="13" t="s">
        <v>22</v>
      </c>
      <c r="C66" s="13" t="s">
        <v>6</v>
      </c>
      <c r="D66" s="18" t="s">
        <v>6</v>
      </c>
      <c r="E66" s="60">
        <v>7.6324613492987206E-2</v>
      </c>
      <c r="F66" s="69">
        <v>9.4248841653927995E-2</v>
      </c>
      <c r="G66" s="69">
        <v>9.0075452579611595E-2</v>
      </c>
      <c r="H66" s="69">
        <v>0.108920151039023</v>
      </c>
      <c r="I66" s="69">
        <v>8.9022078788145206E-2</v>
      </c>
      <c r="J66" s="69">
        <v>5.6963144942616298E-2</v>
      </c>
      <c r="K66" s="69">
        <v>5.9810507784573801E-2</v>
      </c>
      <c r="L66" s="69">
        <v>5.0610900478666801E-2</v>
      </c>
      <c r="M66" s="69">
        <v>4.7526299954495303E-2</v>
      </c>
      <c r="N66" s="69">
        <v>3.2273156228301701E-2</v>
      </c>
      <c r="O66" s="69">
        <v>4.5591729282238397E-2</v>
      </c>
      <c r="P66" s="69">
        <v>9.1541085717731299E-2</v>
      </c>
      <c r="Q66" s="69">
        <v>8.6190430828778905E-2</v>
      </c>
      <c r="R66" s="69">
        <v>0.12814571264608299</v>
      </c>
      <c r="S66" s="69">
        <v>5.5856861334782799E-2</v>
      </c>
      <c r="T66" s="69">
        <v>3.0855088523871501E-2</v>
      </c>
      <c r="U66" s="69">
        <v>3.8063815129268597E-2</v>
      </c>
      <c r="V66" s="69">
        <v>4.6955679217742199E-2</v>
      </c>
      <c r="W66" s="69">
        <v>5.5162520865628201E-2</v>
      </c>
      <c r="X66" s="69">
        <v>3.5329972245208001E-2</v>
      </c>
      <c r="Y66" s="69">
        <v>1.7085851481280001E-2</v>
      </c>
      <c r="Z66" s="69">
        <v>9.9838668637125001E-3</v>
      </c>
      <c r="AA66" s="69">
        <v>1.6728219745989999E-3</v>
      </c>
      <c r="AB66" s="69">
        <v>1.49720964991E-2</v>
      </c>
      <c r="AC66" s="69">
        <v>1.5899260840726501E-2</v>
      </c>
      <c r="AD66" s="69">
        <v>1.6589355354E-3</v>
      </c>
      <c r="AE66" s="69">
        <v>9.5004377258475006E-3</v>
      </c>
      <c r="AF66" s="69">
        <v>1.259767227776E-2</v>
      </c>
      <c r="AG66" s="69">
        <v>1.1139990937689999E-2</v>
      </c>
      <c r="AH66" s="69">
        <v>8.4384726339491395E-4</v>
      </c>
      <c r="AI66" s="69">
        <v>3.7661835531661398E-3</v>
      </c>
      <c r="AJ66" s="69">
        <v>1.1135543509050799E-2</v>
      </c>
      <c r="AK66" s="31">
        <f t="shared" si="2"/>
        <v>-0.85410285097514516</v>
      </c>
      <c r="AL66" s="39">
        <f t="shared" si="3"/>
        <v>-6.0203619815815346E-2</v>
      </c>
      <c r="AM66" s="39">
        <f t="shared" si="4"/>
        <v>1.9567182140364392</v>
      </c>
      <c r="AN66" s="46">
        <f t="shared" si="9"/>
        <v>5.2026128362000644E-4</v>
      </c>
    </row>
    <row r="67" spans="1:40" ht="14.5" hidden="1" outlineLevel="2" x14ac:dyDescent="0.35">
      <c r="A67" s="51" t="str">
        <f t="shared" si="14"/>
        <v>CH4</v>
      </c>
      <c r="B67" s="13" t="s">
        <v>22</v>
      </c>
      <c r="C67" s="13" t="s">
        <v>7</v>
      </c>
      <c r="D67" s="18" t="s">
        <v>7</v>
      </c>
      <c r="E67" s="60">
        <v>1.1621378772394E-3</v>
      </c>
      <c r="F67" s="69">
        <v>1.2638801699335601E-3</v>
      </c>
      <c r="G67" s="69">
        <v>1.7769648889125599E-3</v>
      </c>
      <c r="H67" s="69">
        <v>1.27114857351199E-3</v>
      </c>
      <c r="I67" s="69">
        <v>1.3087354449137099E-3</v>
      </c>
      <c r="J67" s="69">
        <v>1.15522095769985E-3</v>
      </c>
      <c r="K67" s="69">
        <v>1.25921477652807E-3</v>
      </c>
      <c r="L67" s="69">
        <v>9.45783600876092E-4</v>
      </c>
      <c r="M67" s="69">
        <v>9.28840213089336E-4</v>
      </c>
      <c r="N67" s="69">
        <v>9.9903074194675309E-4</v>
      </c>
      <c r="O67" s="69">
        <v>1.37925353769929E-3</v>
      </c>
      <c r="P67" s="69">
        <v>1.9248484060607101E-3</v>
      </c>
      <c r="Q67" s="69">
        <v>2.1805763618929202E-3</v>
      </c>
      <c r="R67" s="69">
        <v>2.3896150996255698E-3</v>
      </c>
      <c r="S67" s="69">
        <v>2.8536512521164098E-3</v>
      </c>
      <c r="T67" s="69">
        <v>3.00057732854182E-3</v>
      </c>
      <c r="U67" s="69">
        <v>3.1519824120645199E-3</v>
      </c>
      <c r="V67" s="69">
        <v>3.4006031979682402E-3</v>
      </c>
      <c r="W67" s="69">
        <v>3.20004161615506E-3</v>
      </c>
      <c r="X67" s="69">
        <v>3.12831749776158E-3</v>
      </c>
      <c r="Y67" s="69">
        <v>2.5457750018035401E-3</v>
      </c>
      <c r="Z67" s="69">
        <v>2.4874007039986301E-3</v>
      </c>
      <c r="AA67" s="69">
        <v>2.7629296838529499E-3</v>
      </c>
      <c r="AB67" s="69">
        <v>2.9457462550340398E-3</v>
      </c>
      <c r="AC67" s="69">
        <v>3.0883843434054798E-3</v>
      </c>
      <c r="AD67" s="69">
        <v>3.28070498049041E-3</v>
      </c>
      <c r="AE67" s="69">
        <v>3.3544482105305998E-3</v>
      </c>
      <c r="AF67" s="69">
        <v>3.3137370389964599E-3</v>
      </c>
      <c r="AG67" s="69">
        <v>3.41575685205385E-3</v>
      </c>
      <c r="AH67" s="69">
        <v>3.5388671314755299E-3</v>
      </c>
      <c r="AI67" s="69">
        <v>3.4498374297757201E-3</v>
      </c>
      <c r="AJ67" s="69">
        <v>3.5841883194840099E-3</v>
      </c>
      <c r="AK67" s="31">
        <f t="shared" si="2"/>
        <v>2.0841334661581365</v>
      </c>
      <c r="AL67" s="39">
        <f t="shared" si="3"/>
        <v>3.699936191268538E-2</v>
      </c>
      <c r="AM67" s="39">
        <f t="shared" si="4"/>
        <v>3.8944121989256786E-2</v>
      </c>
      <c r="AN67" s="46">
        <f t="shared" si="9"/>
        <v>1.6745607561184357E-4</v>
      </c>
    </row>
    <row r="68" spans="1:40" ht="14.5" hidden="1" outlineLevel="2" x14ac:dyDescent="0.35">
      <c r="A68" s="51" t="str">
        <f t="shared" si="14"/>
        <v>CH4</v>
      </c>
      <c r="B68" s="13" t="s">
        <v>22</v>
      </c>
      <c r="C68" s="13" t="s">
        <v>8</v>
      </c>
      <c r="D68" s="18" t="s">
        <v>8</v>
      </c>
      <c r="E68" s="60">
        <v>1.09991811983514E-5</v>
      </c>
      <c r="F68" s="69">
        <v>1.12047058142445E-5</v>
      </c>
      <c r="G68" s="69">
        <v>1.28104963556974E-5</v>
      </c>
      <c r="H68" s="69">
        <v>1.47310962452442E-5</v>
      </c>
      <c r="I68" s="69">
        <v>1.66543334836403E-5</v>
      </c>
      <c r="J68" s="69">
        <v>1.79606017976756E-5</v>
      </c>
      <c r="K68" s="69">
        <v>1.8675648563175699E-5</v>
      </c>
      <c r="L68" s="69">
        <v>2.0179754529207199E-5</v>
      </c>
      <c r="M68" s="69">
        <v>1.8763190662404799E-5</v>
      </c>
      <c r="N68" s="69">
        <v>2.4165834816523201E-5</v>
      </c>
      <c r="O68" s="69">
        <v>2.5319812457509299E-5</v>
      </c>
      <c r="P68" s="69">
        <v>2.86588834285579E-5</v>
      </c>
      <c r="Q68" s="69">
        <v>3.5446776441596502E-5</v>
      </c>
      <c r="R68" s="69">
        <v>3.6356751615130298E-5</v>
      </c>
      <c r="S68" s="69">
        <v>3.8658886143395697E-5</v>
      </c>
      <c r="T68" s="69">
        <v>3.7573846581334001E-5</v>
      </c>
      <c r="U68" s="69">
        <v>3.70043709628823E-5</v>
      </c>
      <c r="V68" s="69">
        <v>3.6332931357666103E-5</v>
      </c>
      <c r="W68" s="69">
        <v>3.1984744628540398E-5</v>
      </c>
      <c r="X68" s="69">
        <v>2.7481451378419501E-5</v>
      </c>
      <c r="Y68" s="69">
        <v>3.2298219108819197E-5</v>
      </c>
      <c r="Z68" s="69">
        <v>3.1856069509662398E-5</v>
      </c>
      <c r="AA68" s="69">
        <v>3.2318329615879599E-5</v>
      </c>
      <c r="AB68" s="69">
        <v>3.0479270584472299E-5</v>
      </c>
      <c r="AC68" s="69">
        <v>3.0636930701467699E-5</v>
      </c>
      <c r="AD68" s="69">
        <v>3.2330455869213903E-5</v>
      </c>
      <c r="AE68" s="69">
        <v>3.3282780720089201E-5</v>
      </c>
      <c r="AF68" s="69">
        <v>3.2600919582763703E-5</v>
      </c>
      <c r="AG68" s="69">
        <v>3.14653852781897E-5</v>
      </c>
      <c r="AH68" s="69">
        <v>3.0586222173766101E-5</v>
      </c>
      <c r="AI68" s="69">
        <v>2.5410495863767001E-5</v>
      </c>
      <c r="AJ68" s="69">
        <v>2.7619474686314999E-5</v>
      </c>
      <c r="AK68" s="30">
        <f t="shared" si="2"/>
        <v>1.5110482487964387</v>
      </c>
      <c r="AL68" s="38">
        <f t="shared" si="3"/>
        <v>3.0145453760933583E-2</v>
      </c>
      <c r="AM68" s="38">
        <f t="shared" si="4"/>
        <v>8.6931747982840202E-2</v>
      </c>
      <c r="AN68" s="45">
        <f t="shared" si="9"/>
        <v>1.2904034133164074E-6</v>
      </c>
    </row>
    <row r="69" spans="1:40" ht="14.5" collapsed="1" x14ac:dyDescent="0.35">
      <c r="A69" s="51" t="str">
        <f t="shared" si="14"/>
        <v/>
      </c>
      <c r="B69" s="13"/>
      <c r="C69" s="13"/>
      <c r="D69" s="16" t="s">
        <v>23</v>
      </c>
      <c r="E69" s="66">
        <f t="shared" ref="E69:AH69" si="57">SUBTOTAL(9,E70:E85)</f>
        <v>3.1708663193209916</v>
      </c>
      <c r="F69" s="66">
        <f t="shared" si="57"/>
        <v>3.0663103601686106</v>
      </c>
      <c r="G69" s="66">
        <f t="shared" si="57"/>
        <v>3.000257747368122</v>
      </c>
      <c r="H69" s="66">
        <f t="shared" si="57"/>
        <v>2.9159336912653813</v>
      </c>
      <c r="I69" s="66">
        <f t="shared" si="57"/>
        <v>2.8692408755091257</v>
      </c>
      <c r="J69" s="66">
        <f t="shared" si="57"/>
        <v>2.8248952284873656</v>
      </c>
      <c r="K69" s="66">
        <f t="shared" si="57"/>
        <v>2.6950225833844943</v>
      </c>
      <c r="L69" s="66">
        <f t="shared" si="57"/>
        <v>2.6211561724973014</v>
      </c>
      <c r="M69" s="66">
        <f t="shared" si="57"/>
        <v>2.5117652272979396</v>
      </c>
      <c r="N69" s="66">
        <f t="shared" si="57"/>
        <v>2.4085024955172623</v>
      </c>
      <c r="O69" s="66">
        <f t="shared" si="57"/>
        <v>2.2833551456871071</v>
      </c>
      <c r="P69" s="66">
        <f t="shared" si="57"/>
        <v>2.1766764218630397</v>
      </c>
      <c r="Q69" s="66">
        <f t="shared" si="57"/>
        <v>2.1202654466977888</v>
      </c>
      <c r="R69" s="66">
        <f t="shared" si="57"/>
        <v>2.0447488026715948</v>
      </c>
      <c r="S69" s="66">
        <f t="shared" si="57"/>
        <v>1.9554843707465743</v>
      </c>
      <c r="T69" s="66">
        <f t="shared" si="57"/>
        <v>1.84348611220904</v>
      </c>
      <c r="U69" s="66">
        <f t="shared" si="57"/>
        <v>1.7142325557895366</v>
      </c>
      <c r="V69" s="66">
        <f t="shared" si="57"/>
        <v>1.6351698930128789</v>
      </c>
      <c r="W69" s="66">
        <f t="shared" si="57"/>
        <v>1.5160597872970174</v>
      </c>
      <c r="X69" s="66">
        <f t="shared" si="57"/>
        <v>1.442957418805729</v>
      </c>
      <c r="Y69" s="66">
        <f t="shared" si="57"/>
        <v>1.3715716647728275</v>
      </c>
      <c r="Z69" s="66">
        <f t="shared" si="57"/>
        <v>1.2845324080985354</v>
      </c>
      <c r="AA69" s="66">
        <f t="shared" si="57"/>
        <v>1.2164697333120893</v>
      </c>
      <c r="AB69" s="66">
        <f t="shared" si="57"/>
        <v>1.1894577567715638</v>
      </c>
      <c r="AC69" s="66">
        <f t="shared" si="57"/>
        <v>1.1479838361977077</v>
      </c>
      <c r="AD69" s="66">
        <f t="shared" si="57"/>
        <v>1.1072222754632655</v>
      </c>
      <c r="AE69" s="66">
        <f t="shared" si="57"/>
        <v>1.0685865749944268</v>
      </c>
      <c r="AF69" s="66">
        <f t="shared" si="57"/>
        <v>0.89451658409697332</v>
      </c>
      <c r="AG69" s="66">
        <f t="shared" si="57"/>
        <v>0.83120342659103919</v>
      </c>
      <c r="AH69" s="66">
        <f t="shared" si="57"/>
        <v>0.77299850716757068</v>
      </c>
      <c r="AI69" s="66">
        <f>SUBTOTAL(9,AI70:AI85)</f>
        <v>0.68193987949400903</v>
      </c>
      <c r="AJ69" s="66">
        <f>SUBTOTAL(9,AJ70:AJ85)</f>
        <v>0.64495513692165207</v>
      </c>
      <c r="AK69" s="29">
        <f t="shared" si="2"/>
        <v>-0.79659970747055575</v>
      </c>
      <c r="AL69" s="37">
        <f t="shared" si="3"/>
        <v>-5.0076218542293938E-2</v>
      </c>
      <c r="AM69" s="37">
        <f t="shared" si="4"/>
        <v>-5.4234608774895499E-2</v>
      </c>
      <c r="AN69" s="44">
        <f t="shared" si="9"/>
        <v>3.0132807360453463E-2</v>
      </c>
    </row>
    <row r="70" spans="1:40" ht="14.5" hidden="1" outlineLevel="1" x14ac:dyDescent="0.35">
      <c r="A70" s="51" t="str">
        <f t="shared" si="14"/>
        <v/>
      </c>
      <c r="B70" s="13"/>
      <c r="C70" s="13"/>
      <c r="D70" s="17" t="s">
        <v>24</v>
      </c>
      <c r="E70" s="59">
        <f>SUBTOTAL(9,E71:E76)</f>
        <v>3.1370201202823904</v>
      </c>
      <c r="F70" s="67">
        <f t="shared" ref="F70:AD70" si="58">SUBTOTAL(9,F71:F76)</f>
        <v>3.031620340113538</v>
      </c>
      <c r="G70" s="67">
        <f t="shared" si="58"/>
        <v>2.9618386156717968</v>
      </c>
      <c r="H70" s="67">
        <f t="shared" si="58"/>
        <v>2.8770082918275746</v>
      </c>
      <c r="I70" s="67">
        <f t="shared" si="58"/>
        <v>2.8226900351967101</v>
      </c>
      <c r="J70" s="67">
        <f t="shared" si="58"/>
        <v>2.7789207806864296</v>
      </c>
      <c r="K70" s="67">
        <f t="shared" si="58"/>
        <v>2.6533313268199517</v>
      </c>
      <c r="L70" s="67">
        <f t="shared" si="58"/>
        <v>2.5865374906836673</v>
      </c>
      <c r="M70" s="67">
        <f t="shared" si="58"/>
        <v>2.4816649611774868</v>
      </c>
      <c r="N70" s="67">
        <f t="shared" si="58"/>
        <v>2.370837603895863</v>
      </c>
      <c r="O70" s="67">
        <f t="shared" si="58"/>
        <v>2.2261710992170571</v>
      </c>
      <c r="P70" s="67">
        <f t="shared" si="58"/>
        <v>2.1258441239411972</v>
      </c>
      <c r="Q70" s="67">
        <f t="shared" si="58"/>
        <v>2.0679455979999988</v>
      </c>
      <c r="R70" s="67">
        <f t="shared" si="58"/>
        <v>1.9902464010000029</v>
      </c>
      <c r="S70" s="67">
        <f t="shared" si="58"/>
        <v>1.9039578000000039</v>
      </c>
      <c r="T70" s="67">
        <f t="shared" si="58"/>
        <v>1.788012097000004</v>
      </c>
      <c r="U70" s="67">
        <f t="shared" si="58"/>
        <v>1.6661379089999999</v>
      </c>
      <c r="V70" s="67">
        <f t="shared" si="58"/>
        <v>1.5858257692587872</v>
      </c>
      <c r="W70" s="67">
        <f t="shared" si="58"/>
        <v>1.4726934175360131</v>
      </c>
      <c r="X70" s="67">
        <f t="shared" si="58"/>
        <v>1.399100889811095</v>
      </c>
      <c r="Y70" s="67">
        <f t="shared" si="58"/>
        <v>1.3309725059840798</v>
      </c>
      <c r="Z70" s="67">
        <f t="shared" si="58"/>
        <v>1.2417260868987681</v>
      </c>
      <c r="AA70" s="67">
        <f t="shared" si="58"/>
        <v>1.174621532796398</v>
      </c>
      <c r="AB70" s="67">
        <f t="shared" si="58"/>
        <v>1.1390047166241102</v>
      </c>
      <c r="AC70" s="67">
        <f t="shared" si="58"/>
        <v>1.1000995865103229</v>
      </c>
      <c r="AD70" s="67">
        <f t="shared" si="58"/>
        <v>1.054689828973375</v>
      </c>
      <c r="AE70" s="67">
        <f t="shared" ref="AE70:AH70" si="59">SUBTOTAL(9,AE71:AE76)</f>
        <v>1.029917794819772</v>
      </c>
      <c r="AF70" s="67">
        <f t="shared" si="59"/>
        <v>0.85634894873408907</v>
      </c>
      <c r="AG70" s="67">
        <f t="shared" ref="AG70" si="60">SUBTOTAL(9,AG71:AG76)</f>
        <v>0.79252133854356499</v>
      </c>
      <c r="AH70" s="67">
        <f t="shared" si="59"/>
        <v>0.72816413091821197</v>
      </c>
      <c r="AI70" s="67">
        <f t="shared" ref="AI70:AJ70" si="61">SUBTOTAL(9,AI71:AI76)</f>
        <v>0.64521317315259807</v>
      </c>
      <c r="AJ70" s="67">
        <f t="shared" si="61"/>
        <v>0.61357853312685195</v>
      </c>
      <c r="AK70" s="30">
        <f t="shared" si="2"/>
        <v>-0.8044072050543245</v>
      </c>
      <c r="AL70" s="38">
        <f t="shared" si="3"/>
        <v>-5.1274847720964911E-2</v>
      </c>
      <c r="AM70" s="38">
        <f t="shared" si="4"/>
        <v>-4.9029749146588308E-2</v>
      </c>
      <c r="AN70" s="45">
        <f t="shared" si="9"/>
        <v>2.8666867942889231E-2</v>
      </c>
    </row>
    <row r="71" spans="1:40" ht="14.5" hidden="1" outlineLevel="2" x14ac:dyDescent="0.35">
      <c r="A71" s="51" t="str">
        <f t="shared" si="14"/>
        <v/>
      </c>
      <c r="B71" s="13"/>
      <c r="C71" s="13"/>
      <c r="D71" s="19" t="s">
        <v>25</v>
      </c>
      <c r="E71" s="61">
        <f>SUBTOTAL(9,E72:E73)</f>
        <v>2.8380229641816528</v>
      </c>
      <c r="F71" s="70">
        <f t="shared" ref="F71:AD71" si="62">SUBTOTAL(9,F72:F73)</f>
        <v>2.72810408206999</v>
      </c>
      <c r="G71" s="70">
        <f t="shared" si="62"/>
        <v>2.6622249615115461</v>
      </c>
      <c r="H71" s="70">
        <f t="shared" si="62"/>
        <v>2.5772562875653602</v>
      </c>
      <c r="I71" s="70">
        <f t="shared" si="62"/>
        <v>2.5439626716812196</v>
      </c>
      <c r="J71" s="70">
        <f t="shared" si="62"/>
        <v>2.5076992986446101</v>
      </c>
      <c r="K71" s="70">
        <f t="shared" si="62"/>
        <v>2.4021435769837129</v>
      </c>
      <c r="L71" s="70">
        <f t="shared" si="62"/>
        <v>2.3486262854931672</v>
      </c>
      <c r="M71" s="70">
        <f t="shared" si="62"/>
        <v>2.256260499758985</v>
      </c>
      <c r="N71" s="70">
        <f t="shared" si="62"/>
        <v>2.1650523287315</v>
      </c>
      <c r="O71" s="70">
        <f t="shared" si="62"/>
        <v>2.017228071662085</v>
      </c>
      <c r="P71" s="70">
        <f t="shared" si="62"/>
        <v>1.9085365229999971</v>
      </c>
      <c r="Q71" s="70">
        <f t="shared" si="62"/>
        <v>1.8399972989999989</v>
      </c>
      <c r="R71" s="70">
        <f t="shared" si="62"/>
        <v>1.7524220230000029</v>
      </c>
      <c r="S71" s="70">
        <f t="shared" si="62"/>
        <v>1.651078474000004</v>
      </c>
      <c r="T71" s="70">
        <f t="shared" si="62"/>
        <v>1.529525719000004</v>
      </c>
      <c r="U71" s="70">
        <f t="shared" si="62"/>
        <v>1.407258473</v>
      </c>
      <c r="V71" s="70">
        <f t="shared" si="62"/>
        <v>1.3240894888275401</v>
      </c>
      <c r="W71" s="70">
        <f t="shared" si="62"/>
        <v>1.215608021888986</v>
      </c>
      <c r="X71" s="70">
        <f t="shared" si="62"/>
        <v>1.1539324270683351</v>
      </c>
      <c r="Y71" s="70">
        <f t="shared" si="62"/>
        <v>1.0882426578504929</v>
      </c>
      <c r="Z71" s="70">
        <f t="shared" si="62"/>
        <v>1.002432417685605</v>
      </c>
      <c r="AA71" s="70">
        <f t="shared" si="62"/>
        <v>0.93747510657184696</v>
      </c>
      <c r="AB71" s="70">
        <f t="shared" si="62"/>
        <v>0.89765334112381101</v>
      </c>
      <c r="AC71" s="70">
        <f t="shared" si="62"/>
        <v>0.85297089610227494</v>
      </c>
      <c r="AD71" s="70">
        <f t="shared" si="62"/>
        <v>0.80560054982612805</v>
      </c>
      <c r="AE71" s="70">
        <f t="shared" ref="AE71:AH71" si="63">SUBTOTAL(9,AE72:AE73)</f>
        <v>0.77802821958720403</v>
      </c>
      <c r="AF71" s="70">
        <f t="shared" si="63"/>
        <v>0.71625081752827602</v>
      </c>
      <c r="AG71" s="70">
        <f t="shared" ref="AG71" si="64">SUBTOTAL(9,AG72:AG73)</f>
        <v>0.66161751614572506</v>
      </c>
      <c r="AH71" s="70">
        <f t="shared" si="63"/>
        <v>0.60756685570916402</v>
      </c>
      <c r="AI71" s="70">
        <f t="shared" ref="AI71:AJ71" si="65">SUBTOTAL(9,AI72:AI73)</f>
        <v>0.53671081126051801</v>
      </c>
      <c r="AJ71" s="70">
        <f t="shared" si="65"/>
        <v>0.50897043585110002</v>
      </c>
      <c r="AK71" s="32">
        <f t="shared" si="2"/>
        <v>-0.82066021231161457</v>
      </c>
      <c r="AL71" s="40">
        <f t="shared" si="3"/>
        <v>-5.3926117855691236E-2</v>
      </c>
      <c r="AM71" s="40">
        <f t="shared" si="4"/>
        <v>-5.1685888987902051E-2</v>
      </c>
      <c r="AN71" s="47">
        <f t="shared" si="9"/>
        <v>2.3779495995440544E-2</v>
      </c>
    </row>
    <row r="72" spans="1:40" ht="14.5" hidden="1" outlineLevel="3" x14ac:dyDescent="0.35">
      <c r="A72" s="51" t="str">
        <f t="shared" si="14"/>
        <v>CH4</v>
      </c>
      <c r="B72" s="13" t="s">
        <v>24</v>
      </c>
      <c r="C72" s="13" t="s">
        <v>26</v>
      </c>
      <c r="D72" s="20" t="s">
        <v>26</v>
      </c>
      <c r="E72" s="60">
        <v>2.2686819241584399</v>
      </c>
      <c r="F72" s="69">
        <v>1.8606517959075299</v>
      </c>
      <c r="G72" s="69">
        <v>1.67639288070298</v>
      </c>
      <c r="H72" s="69">
        <v>1.5093414422307001</v>
      </c>
      <c r="I72" s="69">
        <v>1.3936865085218999</v>
      </c>
      <c r="J72" s="69">
        <v>1.2635199219331099</v>
      </c>
      <c r="K72" s="69">
        <v>0.773907322908023</v>
      </c>
      <c r="L72" s="69">
        <v>0.63540705964772703</v>
      </c>
      <c r="M72" s="69">
        <v>0.58181431760703495</v>
      </c>
      <c r="N72" s="69">
        <v>0.54131863809221004</v>
      </c>
      <c r="O72" s="69">
        <v>0.46064349631231499</v>
      </c>
      <c r="P72" s="69">
        <v>0.45626663994220701</v>
      </c>
      <c r="Q72" s="69">
        <v>0.440852330600289</v>
      </c>
      <c r="R72" s="69">
        <v>0.418367144172823</v>
      </c>
      <c r="S72" s="69">
        <v>0.41707280076662401</v>
      </c>
      <c r="T72" s="69">
        <v>0.35110358991853402</v>
      </c>
      <c r="U72" s="69">
        <v>0.30972530623443001</v>
      </c>
      <c r="V72" s="69">
        <v>0.29555262544577998</v>
      </c>
      <c r="W72" s="69">
        <v>0.26228639809304299</v>
      </c>
      <c r="X72" s="69">
        <v>0.266812785502412</v>
      </c>
      <c r="Y72" s="69">
        <v>0.24680819720484101</v>
      </c>
      <c r="Z72" s="69">
        <v>0.21544432833507801</v>
      </c>
      <c r="AA72" s="69">
        <v>0.205041890889127</v>
      </c>
      <c r="AB72" s="69">
        <v>0.206368836454388</v>
      </c>
      <c r="AC72" s="69">
        <v>0.20082223507236499</v>
      </c>
      <c r="AD72" s="69">
        <v>0.197434880985281</v>
      </c>
      <c r="AE72" s="69">
        <v>0.199175925573743</v>
      </c>
      <c r="AF72" s="69">
        <v>0.18684014583714501</v>
      </c>
      <c r="AG72" s="69">
        <v>0.17139496857499201</v>
      </c>
      <c r="AH72" s="69">
        <v>0.15863403803638501</v>
      </c>
      <c r="AI72" s="69">
        <v>0.1510319514929</v>
      </c>
      <c r="AJ72" s="69">
        <v>0.14754474734793999</v>
      </c>
      <c r="AK72" s="31">
        <f t="shared" si="2"/>
        <v>-0.93496455110044951</v>
      </c>
      <c r="AL72" s="39">
        <f t="shared" si="3"/>
        <v>-8.4381580661309186E-2</v>
      </c>
      <c r="AM72" s="39">
        <f t="shared" si="4"/>
        <v>-2.3089181530730252E-2</v>
      </c>
      <c r="AN72" s="46">
        <f t="shared" si="9"/>
        <v>6.8934057492782428E-3</v>
      </c>
    </row>
    <row r="73" spans="1:40" ht="14.5" hidden="1" outlineLevel="3" x14ac:dyDescent="0.35">
      <c r="A73" s="51" t="str">
        <f t="shared" si="14"/>
        <v>CH4</v>
      </c>
      <c r="B73" s="13" t="s">
        <v>24</v>
      </c>
      <c r="C73" s="13" t="s">
        <v>27</v>
      </c>
      <c r="D73" s="20" t="s">
        <v>27</v>
      </c>
      <c r="E73" s="60">
        <v>0.56934104002321295</v>
      </c>
      <c r="F73" s="69">
        <v>0.86745228616245995</v>
      </c>
      <c r="G73" s="69">
        <v>0.98583208080856599</v>
      </c>
      <c r="H73" s="69">
        <v>1.0679148453346601</v>
      </c>
      <c r="I73" s="69">
        <v>1.1502761631593199</v>
      </c>
      <c r="J73" s="69">
        <v>1.2441793767114999</v>
      </c>
      <c r="K73" s="69">
        <v>1.6282362540756901</v>
      </c>
      <c r="L73" s="69">
        <v>1.71321922584544</v>
      </c>
      <c r="M73" s="69">
        <v>1.6744461821519501</v>
      </c>
      <c r="N73" s="69">
        <v>1.6237336906392901</v>
      </c>
      <c r="O73" s="69">
        <v>1.55658457534977</v>
      </c>
      <c r="P73" s="69">
        <v>1.45226988305779</v>
      </c>
      <c r="Q73" s="69">
        <v>1.3991449683997099</v>
      </c>
      <c r="R73" s="69">
        <v>1.33405487882718</v>
      </c>
      <c r="S73" s="69">
        <v>1.23400567323338</v>
      </c>
      <c r="T73" s="69">
        <v>1.17842212908147</v>
      </c>
      <c r="U73" s="69">
        <v>1.0975331667655699</v>
      </c>
      <c r="V73" s="69">
        <v>1.02853686338176</v>
      </c>
      <c r="W73" s="69">
        <v>0.95332162379594299</v>
      </c>
      <c r="X73" s="69">
        <v>0.88711964156592304</v>
      </c>
      <c r="Y73" s="69">
        <v>0.84143446064565197</v>
      </c>
      <c r="Z73" s="69">
        <v>0.786988089350527</v>
      </c>
      <c r="AA73" s="69">
        <v>0.73243321568272002</v>
      </c>
      <c r="AB73" s="69">
        <v>0.69128450466942304</v>
      </c>
      <c r="AC73" s="69">
        <v>0.65214866102990998</v>
      </c>
      <c r="AD73" s="69">
        <v>0.608165668840847</v>
      </c>
      <c r="AE73" s="69">
        <v>0.57885229401346106</v>
      </c>
      <c r="AF73" s="69">
        <v>0.52941067169113099</v>
      </c>
      <c r="AG73" s="69">
        <v>0.49022254757073302</v>
      </c>
      <c r="AH73" s="69">
        <v>0.44893281767277898</v>
      </c>
      <c r="AI73" s="69">
        <v>0.38567885976761801</v>
      </c>
      <c r="AJ73" s="69">
        <v>0.36142568850315998</v>
      </c>
      <c r="AK73" s="31">
        <f t="shared" si="2"/>
        <v>-0.3651859551729767</v>
      </c>
      <c r="AL73" s="39">
        <f t="shared" si="3"/>
        <v>-1.4551894481799277E-2</v>
      </c>
      <c r="AM73" s="39">
        <f t="shared" si="4"/>
        <v>-6.288436778482287E-2</v>
      </c>
      <c r="AN73" s="46">
        <f t="shared" si="9"/>
        <v>1.6886090246162298E-2</v>
      </c>
    </row>
    <row r="74" spans="1:40" ht="14.5" hidden="1" outlineLevel="2" x14ac:dyDescent="0.35">
      <c r="A74" s="51" t="str">
        <f t="shared" si="14"/>
        <v>CH4</v>
      </c>
      <c r="B74" s="13" t="s">
        <v>24</v>
      </c>
      <c r="C74" s="13" t="s">
        <v>28</v>
      </c>
      <c r="D74" s="19" t="s">
        <v>28</v>
      </c>
      <c r="E74" s="61">
        <v>7.8395369835173506E-2</v>
      </c>
      <c r="F74" s="70">
        <v>8.1829510538584296E-2</v>
      </c>
      <c r="G74" s="70">
        <v>9.4860778086110598E-2</v>
      </c>
      <c r="H74" s="70">
        <v>0.11037492407282</v>
      </c>
      <c r="I74" s="70">
        <v>0.12578591133900799</v>
      </c>
      <c r="J74" s="70">
        <v>0.15251164014456001</v>
      </c>
      <c r="K74" s="70">
        <v>0.16296319143211899</v>
      </c>
      <c r="L74" s="70">
        <v>0.17473267766133299</v>
      </c>
      <c r="M74" s="70">
        <v>0.18271110342949001</v>
      </c>
      <c r="N74" s="70">
        <v>0.189767148249946</v>
      </c>
      <c r="O74" s="70">
        <v>0.20643440056017001</v>
      </c>
      <c r="P74" s="70">
        <v>0.21476862899999999</v>
      </c>
      <c r="Q74" s="70">
        <v>0.22501811299999999</v>
      </c>
      <c r="R74" s="70">
        <v>0.23483394899999999</v>
      </c>
      <c r="S74" s="70">
        <v>0.24995393900000001</v>
      </c>
      <c r="T74" s="70">
        <v>0.255316865</v>
      </c>
      <c r="U74" s="70">
        <v>0.25575405499999998</v>
      </c>
      <c r="V74" s="70">
        <v>0.25805742143124699</v>
      </c>
      <c r="W74" s="70">
        <v>0.25362469464702703</v>
      </c>
      <c r="X74" s="70">
        <v>0.24192876074276001</v>
      </c>
      <c r="Y74" s="70">
        <v>0.23976429813358699</v>
      </c>
      <c r="Z74" s="70">
        <v>0.236635995213163</v>
      </c>
      <c r="AA74" s="70">
        <v>0.234716787224551</v>
      </c>
      <c r="AB74" s="70">
        <v>0.23912836650029901</v>
      </c>
      <c r="AC74" s="70">
        <v>0.24571217040804799</v>
      </c>
      <c r="AD74" s="70">
        <v>0.24767896214724699</v>
      </c>
      <c r="AE74" s="70">
        <v>0.25081984723256801</v>
      </c>
      <c r="AF74" s="70">
        <v>0.13895970520581299</v>
      </c>
      <c r="AG74" s="70">
        <v>0.12989705339784</v>
      </c>
      <c r="AH74" s="70">
        <v>0.119711649209048</v>
      </c>
      <c r="AI74" s="70">
        <v>0.10793706389208001</v>
      </c>
      <c r="AJ74" s="70">
        <v>0.104149199275752</v>
      </c>
      <c r="AK74" s="31">
        <f t="shared" si="2"/>
        <v>0.32851212379922434</v>
      </c>
      <c r="AL74" s="39">
        <f t="shared" si="3"/>
        <v>9.2053240577352202E-3</v>
      </c>
      <c r="AM74" s="39">
        <f t="shared" si="4"/>
        <v>-3.5093270835264478E-2</v>
      </c>
      <c r="AN74" s="46">
        <f t="shared" si="9"/>
        <v>4.8659318747358857E-3</v>
      </c>
    </row>
    <row r="75" spans="1:40" ht="14.5" hidden="1" outlineLevel="2" x14ac:dyDescent="0.35">
      <c r="A75" s="51" t="str">
        <f t="shared" si="14"/>
        <v>CH4</v>
      </c>
      <c r="B75" s="13" t="s">
        <v>24</v>
      </c>
      <c r="C75" s="13" t="s">
        <v>29</v>
      </c>
      <c r="D75" s="19" t="s">
        <v>29</v>
      </c>
      <c r="E75" s="61">
        <v>0.21942</v>
      </c>
      <c r="F75" s="70">
        <v>0.22041359999999999</v>
      </c>
      <c r="G75" s="70">
        <v>0.20360519999999999</v>
      </c>
      <c r="H75" s="70">
        <v>0.18828719999999999</v>
      </c>
      <c r="I75" s="70">
        <v>0.1518552</v>
      </c>
      <c r="J75" s="70">
        <v>0.1178244</v>
      </c>
      <c r="K75" s="70">
        <v>8.7436799999999995E-2</v>
      </c>
      <c r="L75" s="70">
        <v>6.2596799999999994E-2</v>
      </c>
      <c r="M75" s="70">
        <v>4.20624E-2</v>
      </c>
      <c r="N75" s="70">
        <v>1.54301779368E-2</v>
      </c>
      <c r="O75" s="70">
        <v>1.8536822400000001E-3</v>
      </c>
      <c r="P75" s="70">
        <v>1.8479369412E-3</v>
      </c>
      <c r="Q75" s="70">
        <v>1.930944E-3</v>
      </c>
      <c r="R75" s="70">
        <v>1.7685349999999999E-3</v>
      </c>
      <c r="S75" s="70">
        <v>1.5379829999999999E-3</v>
      </c>
      <c r="T75" s="70">
        <v>1.6363980000000001E-3</v>
      </c>
      <c r="U75" s="70">
        <v>1.3763320000000001E-3</v>
      </c>
      <c r="V75" s="70">
        <v>1.7280310000000001E-3</v>
      </c>
      <c r="W75" s="70">
        <v>1.455039E-3</v>
      </c>
      <c r="X75" s="70">
        <v>1.3967490000000001E-3</v>
      </c>
      <c r="Y75" s="70">
        <v>1.2852950000000001E-3</v>
      </c>
      <c r="Z75" s="70">
        <v>1.1125460000000001E-3</v>
      </c>
      <c r="AA75" s="70">
        <v>1.014729E-3</v>
      </c>
      <c r="AB75" s="70">
        <v>8.3985899999999998E-4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>
        <f t="shared" si="2"/>
        <v>-1</v>
      </c>
      <c r="AL75" s="39">
        <f t="shared" si="3"/>
        <v>-1</v>
      </c>
      <c r="AM75" s="39" t="str">
        <f t="shared" si="4"/>
        <v/>
      </c>
      <c r="AN75" s="46">
        <f t="shared" si="9"/>
        <v>0</v>
      </c>
    </row>
    <row r="76" spans="1:40" ht="14.5" hidden="1" outlineLevel="2" x14ac:dyDescent="0.35">
      <c r="A76" s="51" t="str">
        <f t="shared" si="14"/>
        <v>CH4</v>
      </c>
      <c r="B76" s="13" t="s">
        <v>24</v>
      </c>
      <c r="C76" s="13" t="s">
        <v>30</v>
      </c>
      <c r="D76" s="19" t="s">
        <v>30</v>
      </c>
      <c r="E76" s="61">
        <v>1.1817862655642501E-3</v>
      </c>
      <c r="F76" s="70">
        <v>1.2731475049636101E-3</v>
      </c>
      <c r="G76" s="70">
        <v>1.1476760741395799E-3</v>
      </c>
      <c r="H76" s="70">
        <v>1.0898801893946999E-3</v>
      </c>
      <c r="I76" s="70">
        <v>1.0862521764829101E-3</v>
      </c>
      <c r="J76" s="70">
        <v>8.8544189725927897E-4</v>
      </c>
      <c r="K76" s="70">
        <v>7.87758404119776E-4</v>
      </c>
      <c r="L76" s="70">
        <v>5.81727529167019E-4</v>
      </c>
      <c r="M76" s="70">
        <v>6.3095798901195005E-4</v>
      </c>
      <c r="N76" s="70">
        <v>5.87948977617218E-4</v>
      </c>
      <c r="O76" s="70">
        <v>6.5494475480174896E-4</v>
      </c>
      <c r="P76" s="70">
        <v>6.91035E-4</v>
      </c>
      <c r="Q76" s="70">
        <v>9.9924200000000001E-4</v>
      </c>
      <c r="R76" s="70">
        <v>1.2218940000000001E-3</v>
      </c>
      <c r="S76" s="70">
        <v>1.3874040000000001E-3</v>
      </c>
      <c r="T76" s="70">
        <v>1.533115E-3</v>
      </c>
      <c r="U76" s="70">
        <v>1.7490489999999999E-3</v>
      </c>
      <c r="V76" s="70">
        <v>1.9508279999999999E-3</v>
      </c>
      <c r="W76" s="70">
        <v>2.0056620000000001E-3</v>
      </c>
      <c r="X76" s="70">
        <v>1.842953E-3</v>
      </c>
      <c r="Y76" s="70">
        <v>1.6802550000000001E-3</v>
      </c>
      <c r="Z76" s="70">
        <v>1.545128E-3</v>
      </c>
      <c r="AA76" s="70">
        <v>1.4149099999999999E-3</v>
      </c>
      <c r="AB76" s="70">
        <v>1.3831500000000001E-3</v>
      </c>
      <c r="AC76" s="70">
        <v>1.4165200000000001E-3</v>
      </c>
      <c r="AD76" s="70">
        <v>1.4103169999999999E-3</v>
      </c>
      <c r="AE76" s="70">
        <v>1.069728E-3</v>
      </c>
      <c r="AF76" s="70">
        <v>1.1384260000000001E-3</v>
      </c>
      <c r="AG76" s="70">
        <v>1.006769E-3</v>
      </c>
      <c r="AH76" s="70">
        <v>8.8562600000000003E-4</v>
      </c>
      <c r="AI76" s="70">
        <v>5.6529799999999999E-4</v>
      </c>
      <c r="AJ76" s="70">
        <v>4.5889800000000001E-4</v>
      </c>
      <c r="AK76" s="31">
        <f t="shared" si="2"/>
        <v>-0.61169120561669688</v>
      </c>
      <c r="AL76" s="39">
        <f t="shared" si="3"/>
        <v>-3.005378538583503E-2</v>
      </c>
      <c r="AM76" s="39">
        <f t="shared" si="4"/>
        <v>-0.18821931087674104</v>
      </c>
      <c r="AN76" s="46">
        <f t="shared" si="9"/>
        <v>2.1440072712805074E-5</v>
      </c>
    </row>
    <row r="77" spans="1:40" ht="14.5" hidden="1" outlineLevel="1" x14ac:dyDescent="0.35">
      <c r="A77" s="51" t="str">
        <f t="shared" si="14"/>
        <v/>
      </c>
      <c r="B77" s="13"/>
      <c r="C77" s="13"/>
      <c r="D77" s="17" t="s">
        <v>31</v>
      </c>
      <c r="E77" s="59">
        <f>SUBTOTAL(9,E78)</f>
        <v>4.4700182221782004E-3</v>
      </c>
      <c r="F77" s="67">
        <f t="shared" ref="F77:AJ77" si="66">SUBTOTAL(9,F78)</f>
        <v>5.8357558668787899E-3</v>
      </c>
      <c r="G77" s="67">
        <f t="shared" si="66"/>
        <v>7.2837723421973798E-3</v>
      </c>
      <c r="H77" s="67">
        <f t="shared" si="66"/>
        <v>7.7705170426911503E-3</v>
      </c>
      <c r="I77" s="67">
        <f t="shared" si="66"/>
        <v>8.1422596888919598E-3</v>
      </c>
      <c r="J77" s="67">
        <f t="shared" si="66"/>
        <v>8.7424153291590402E-3</v>
      </c>
      <c r="K77" s="67">
        <f t="shared" si="66"/>
        <v>8.6010899267535395E-3</v>
      </c>
      <c r="L77" s="67">
        <f t="shared" si="66"/>
        <v>9.0331161758845108E-3</v>
      </c>
      <c r="M77" s="67">
        <f t="shared" si="66"/>
        <v>8.7175586223965998E-3</v>
      </c>
      <c r="N77" s="67">
        <f t="shared" si="66"/>
        <v>1.00402293497334E-2</v>
      </c>
      <c r="O77" s="67">
        <f t="shared" si="66"/>
        <v>1.3837948545561E-2</v>
      </c>
      <c r="P77" s="67">
        <f t="shared" si="66"/>
        <v>1.0938637793302199E-2</v>
      </c>
      <c r="Q77" s="67">
        <f t="shared" si="66"/>
        <v>9.1360158831172295E-3</v>
      </c>
      <c r="R77" s="67">
        <f t="shared" si="66"/>
        <v>9.5509840412110799E-3</v>
      </c>
      <c r="S77" s="67">
        <f t="shared" si="66"/>
        <v>9.8464523678632697E-3</v>
      </c>
      <c r="T77" s="67">
        <f t="shared" si="66"/>
        <v>8.7600374875478303E-3</v>
      </c>
      <c r="U77" s="67">
        <f t="shared" si="66"/>
        <v>8.89055241554579E-3</v>
      </c>
      <c r="V77" s="67">
        <f t="shared" si="66"/>
        <v>9.0524770865033893E-3</v>
      </c>
      <c r="W77" s="67">
        <f t="shared" si="66"/>
        <v>8.7568363537054907E-3</v>
      </c>
      <c r="X77" s="67">
        <f t="shared" si="66"/>
        <v>9.2460543712782305E-3</v>
      </c>
      <c r="Y77" s="67">
        <f t="shared" si="66"/>
        <v>8.0619513060263392E-3</v>
      </c>
      <c r="Z77" s="67">
        <f t="shared" si="66"/>
        <v>8.6105129303137903E-3</v>
      </c>
      <c r="AA77" s="67">
        <f t="shared" si="66"/>
        <v>8.6569281574152002E-3</v>
      </c>
      <c r="AB77" s="67">
        <f t="shared" si="66"/>
        <v>8.3421102951702405E-3</v>
      </c>
      <c r="AC77" s="67">
        <f t="shared" si="66"/>
        <v>8.0646382090746802E-3</v>
      </c>
      <c r="AD77" s="67">
        <f t="shared" si="66"/>
        <v>7.8497439739648994E-3</v>
      </c>
      <c r="AE77" s="67">
        <f t="shared" si="66"/>
        <v>7.3498317793096197E-3</v>
      </c>
      <c r="AF77" s="67">
        <f t="shared" si="66"/>
        <v>6.3236234854729002E-3</v>
      </c>
      <c r="AG77" s="67">
        <f t="shared" si="66"/>
        <v>6.87047214197181E-3</v>
      </c>
      <c r="AH77" s="67">
        <f t="shared" si="66"/>
        <v>7.19368156714728E-3</v>
      </c>
      <c r="AI77" s="67">
        <f t="shared" si="66"/>
        <v>6.4084913149796002E-3</v>
      </c>
      <c r="AJ77" s="67">
        <f t="shared" si="66"/>
        <v>6.6753157720430001E-3</v>
      </c>
      <c r="AK77" s="30">
        <f t="shared" si="2"/>
        <v>0.49335314539057462</v>
      </c>
      <c r="AL77" s="38">
        <f t="shared" si="3"/>
        <v>1.3020294233888841E-2</v>
      </c>
      <c r="AM77" s="38">
        <f t="shared" si="4"/>
        <v>4.1636079999001874E-2</v>
      </c>
      <c r="AN77" s="45">
        <f t="shared" si="9"/>
        <v>3.1187596270529935E-4</v>
      </c>
    </row>
    <row r="78" spans="1:40" ht="14.5" hidden="1" outlineLevel="2" x14ac:dyDescent="0.35">
      <c r="A78" s="51" t="str">
        <f t="shared" si="14"/>
        <v>CH4</v>
      </c>
      <c r="B78" s="13" t="s">
        <v>31</v>
      </c>
      <c r="C78" s="13" t="s">
        <v>28</v>
      </c>
      <c r="D78" s="18" t="s">
        <v>28</v>
      </c>
      <c r="E78" s="60">
        <v>4.4700182221782004E-3</v>
      </c>
      <c r="F78" s="69">
        <v>5.8357558668787899E-3</v>
      </c>
      <c r="G78" s="69">
        <v>7.2837723421973798E-3</v>
      </c>
      <c r="H78" s="69">
        <v>7.7705170426911503E-3</v>
      </c>
      <c r="I78" s="69">
        <v>8.1422596888919598E-3</v>
      </c>
      <c r="J78" s="69">
        <v>8.7424153291590402E-3</v>
      </c>
      <c r="K78" s="69">
        <v>8.6010899267535395E-3</v>
      </c>
      <c r="L78" s="69">
        <v>9.0331161758845108E-3</v>
      </c>
      <c r="M78" s="69">
        <v>8.7175586223965998E-3</v>
      </c>
      <c r="N78" s="69">
        <v>1.00402293497334E-2</v>
      </c>
      <c r="O78" s="69">
        <v>1.3837948545561E-2</v>
      </c>
      <c r="P78" s="69">
        <v>1.0938637793302199E-2</v>
      </c>
      <c r="Q78" s="69">
        <v>9.1360158831172295E-3</v>
      </c>
      <c r="R78" s="69">
        <v>9.5509840412110799E-3</v>
      </c>
      <c r="S78" s="69">
        <v>9.8464523678632697E-3</v>
      </c>
      <c r="T78" s="69">
        <v>8.7600374875478303E-3</v>
      </c>
      <c r="U78" s="69">
        <v>8.89055241554579E-3</v>
      </c>
      <c r="V78" s="69">
        <v>9.0524770865033893E-3</v>
      </c>
      <c r="W78" s="69">
        <v>8.7568363537054907E-3</v>
      </c>
      <c r="X78" s="69">
        <v>9.2460543712782305E-3</v>
      </c>
      <c r="Y78" s="69">
        <v>8.0619513060263392E-3</v>
      </c>
      <c r="Z78" s="69">
        <v>8.6105129303137903E-3</v>
      </c>
      <c r="AA78" s="69">
        <v>8.6569281574152002E-3</v>
      </c>
      <c r="AB78" s="69">
        <v>8.3421102951702405E-3</v>
      </c>
      <c r="AC78" s="69">
        <v>8.0646382090746802E-3</v>
      </c>
      <c r="AD78" s="69">
        <v>7.8497439739648994E-3</v>
      </c>
      <c r="AE78" s="69">
        <v>7.3498317793096197E-3</v>
      </c>
      <c r="AF78" s="69">
        <v>6.3236234854729002E-3</v>
      </c>
      <c r="AG78" s="69">
        <v>6.87047214197181E-3</v>
      </c>
      <c r="AH78" s="69">
        <v>7.19368156714728E-3</v>
      </c>
      <c r="AI78" s="69">
        <v>6.4084913149796002E-3</v>
      </c>
      <c r="AJ78" s="69">
        <v>6.6753157720430001E-3</v>
      </c>
      <c r="AK78" s="31">
        <f t="shared" si="2"/>
        <v>0.49335314539057462</v>
      </c>
      <c r="AL78" s="39">
        <f t="shared" si="3"/>
        <v>1.3020294233888841E-2</v>
      </c>
      <c r="AM78" s="39">
        <f t="shared" si="4"/>
        <v>4.1636079999001874E-2</v>
      </c>
      <c r="AN78" s="46">
        <f t="shared" si="9"/>
        <v>3.1187596270529935E-4</v>
      </c>
    </row>
    <row r="79" spans="1:40" ht="14.5" hidden="1" outlineLevel="1" x14ac:dyDescent="0.35">
      <c r="A79" s="51" t="str">
        <f t="shared" si="14"/>
        <v/>
      </c>
      <c r="B79" s="13"/>
      <c r="C79" s="13"/>
      <c r="D79" s="17" t="s">
        <v>32</v>
      </c>
      <c r="E79" s="59">
        <f>SUBTOTAL(9,E80)</f>
        <v>6.5900274210249996E-3</v>
      </c>
      <c r="F79" s="67">
        <f t="shared" ref="F79:AJ79" si="67">SUBTOTAL(9,F80)</f>
        <v>5.7154442098500003E-3</v>
      </c>
      <c r="G79" s="67">
        <f t="shared" si="67"/>
        <v>5.6683587874750002E-3</v>
      </c>
      <c r="H79" s="67">
        <f t="shared" si="67"/>
        <v>6.5431168737000002E-3</v>
      </c>
      <c r="I79" s="67">
        <f t="shared" si="67"/>
        <v>7.5430604826999996E-3</v>
      </c>
      <c r="J79" s="67">
        <f t="shared" si="67"/>
        <v>7.7621077439750004E-3</v>
      </c>
      <c r="K79" s="67">
        <f t="shared" si="67"/>
        <v>7.6055334550249997E-3</v>
      </c>
      <c r="L79" s="67">
        <f t="shared" si="67"/>
        <v>7.2654414929750003E-3</v>
      </c>
      <c r="M79" s="67">
        <f t="shared" si="67"/>
        <v>7.6307888587500003E-3</v>
      </c>
      <c r="N79" s="67">
        <f t="shared" si="67"/>
        <v>7.5158172405500002E-3</v>
      </c>
      <c r="O79" s="67">
        <f t="shared" si="67"/>
        <v>8.1582133134250005E-3</v>
      </c>
      <c r="P79" s="67">
        <f t="shared" si="67"/>
        <v>8.3643877165500008E-3</v>
      </c>
      <c r="Q79" s="67">
        <f t="shared" si="67"/>
        <v>7.7609897901500004E-3</v>
      </c>
      <c r="R79" s="67">
        <f t="shared" si="67"/>
        <v>8.6349605957000003E-3</v>
      </c>
      <c r="S79" s="67">
        <f t="shared" si="67"/>
        <v>8.8933129004750006E-3</v>
      </c>
      <c r="T79" s="67">
        <f t="shared" si="67"/>
        <v>8.2718354414250007E-3</v>
      </c>
      <c r="U79" s="67">
        <f t="shared" si="67"/>
        <v>8.4146310880749992E-3</v>
      </c>
      <c r="V79" s="67">
        <f t="shared" si="67"/>
        <v>6.9291227380749998E-3</v>
      </c>
      <c r="W79" s="67">
        <f t="shared" si="67"/>
        <v>7.4949360135000004E-3</v>
      </c>
      <c r="X79" s="67">
        <f t="shared" si="67"/>
        <v>7.1366092769249998E-3</v>
      </c>
      <c r="Y79" s="67">
        <f t="shared" si="67"/>
        <v>6.6400726819553502E-3</v>
      </c>
      <c r="Z79" s="67">
        <f t="shared" si="67"/>
        <v>6.81152673332662E-3</v>
      </c>
      <c r="AA79" s="67">
        <f t="shared" si="67"/>
        <v>5.6491867597403501E-3</v>
      </c>
      <c r="AB79" s="67">
        <f t="shared" si="67"/>
        <v>5.9581320072984697E-3</v>
      </c>
      <c r="AC79" s="67">
        <f t="shared" si="67"/>
        <v>5.6440617691747999E-3</v>
      </c>
      <c r="AD79" s="67">
        <f t="shared" si="67"/>
        <v>5.8959538936696303E-3</v>
      </c>
      <c r="AE79" s="67">
        <f t="shared" si="67"/>
        <v>6.4057092589174499E-3</v>
      </c>
      <c r="AF79" s="67">
        <f t="shared" si="67"/>
        <v>6.8850394359370199E-3</v>
      </c>
      <c r="AG79" s="67">
        <f t="shared" si="67"/>
        <v>7.4544507362018404E-3</v>
      </c>
      <c r="AH79" s="67">
        <f t="shared" si="67"/>
        <v>7.0735510415430199E-3</v>
      </c>
      <c r="AI79" s="67">
        <f t="shared" si="67"/>
        <v>4.8992976848357796E-3</v>
      </c>
      <c r="AJ79" s="67">
        <f t="shared" si="67"/>
        <v>5.6899372709605101E-3</v>
      </c>
      <c r="AK79" s="31">
        <f t="shared" ref="AK79:AK113" si="68">IFERROR(AJ79/E79-1,"")</f>
        <v>-0.13658367295905594</v>
      </c>
      <c r="AL79" s="38">
        <f t="shared" ref="AL79:AL113" si="69">IFERROR(POWER(AJ79/E79,1/(AJ$11-E$11))-1,"")</f>
        <v>-4.7261604500244969E-3</v>
      </c>
      <c r="AM79" s="38">
        <f t="shared" ref="AM79:AM113" si="70">IFERROR(AJ79/AI79-1,"")</f>
        <v>0.16137814784594617</v>
      </c>
      <c r="AN79" s="45">
        <f t="shared" si="9"/>
        <v>2.6583831008348912E-4</v>
      </c>
    </row>
    <row r="80" spans="1:40" ht="14.5" hidden="1" outlineLevel="2" x14ac:dyDescent="0.35">
      <c r="A80" s="51" t="str">
        <f t="shared" si="14"/>
        <v>CH4</v>
      </c>
      <c r="B80" s="13" t="s">
        <v>32</v>
      </c>
      <c r="C80" s="13" t="s">
        <v>7</v>
      </c>
      <c r="D80" s="18" t="s">
        <v>7</v>
      </c>
      <c r="E80" s="60">
        <v>6.5900274210249996E-3</v>
      </c>
      <c r="F80" s="69">
        <v>5.7154442098500003E-3</v>
      </c>
      <c r="G80" s="69">
        <v>5.6683587874750002E-3</v>
      </c>
      <c r="H80" s="69">
        <v>6.5431168737000002E-3</v>
      </c>
      <c r="I80" s="69">
        <v>7.5430604826999996E-3</v>
      </c>
      <c r="J80" s="69">
        <v>7.7621077439750004E-3</v>
      </c>
      <c r="K80" s="69">
        <v>7.6055334550249997E-3</v>
      </c>
      <c r="L80" s="69">
        <v>7.2654414929750003E-3</v>
      </c>
      <c r="M80" s="69">
        <v>7.6307888587500003E-3</v>
      </c>
      <c r="N80" s="69">
        <v>7.5158172405500002E-3</v>
      </c>
      <c r="O80" s="69">
        <v>8.1582133134250005E-3</v>
      </c>
      <c r="P80" s="69">
        <v>8.3643877165500008E-3</v>
      </c>
      <c r="Q80" s="69">
        <v>7.7609897901500004E-3</v>
      </c>
      <c r="R80" s="69">
        <v>8.6349605957000003E-3</v>
      </c>
      <c r="S80" s="69">
        <v>8.8933129004750006E-3</v>
      </c>
      <c r="T80" s="69">
        <v>8.2718354414250007E-3</v>
      </c>
      <c r="U80" s="69">
        <v>8.4146310880749992E-3</v>
      </c>
      <c r="V80" s="69">
        <v>6.9291227380749998E-3</v>
      </c>
      <c r="W80" s="69">
        <v>7.4949360135000004E-3</v>
      </c>
      <c r="X80" s="69">
        <v>7.1366092769249998E-3</v>
      </c>
      <c r="Y80" s="69">
        <v>6.6400726819553502E-3</v>
      </c>
      <c r="Z80" s="69">
        <v>6.81152673332662E-3</v>
      </c>
      <c r="AA80" s="69">
        <v>5.6491867597403501E-3</v>
      </c>
      <c r="AB80" s="69">
        <v>5.9581320072984697E-3</v>
      </c>
      <c r="AC80" s="69">
        <v>5.6440617691747999E-3</v>
      </c>
      <c r="AD80" s="69">
        <v>5.8959538936696303E-3</v>
      </c>
      <c r="AE80" s="69">
        <v>6.4057092589174499E-3</v>
      </c>
      <c r="AF80" s="69">
        <v>6.8850394359370199E-3</v>
      </c>
      <c r="AG80" s="69">
        <v>7.4544507362018404E-3</v>
      </c>
      <c r="AH80" s="69">
        <v>7.0735510415430199E-3</v>
      </c>
      <c r="AI80" s="69">
        <v>4.8992976848357796E-3</v>
      </c>
      <c r="AJ80" s="69">
        <v>5.6899372709605101E-3</v>
      </c>
      <c r="AK80" s="31">
        <f t="shared" si="68"/>
        <v>-0.13658367295905594</v>
      </c>
      <c r="AL80" s="39">
        <f t="shared" si="69"/>
        <v>-4.7261604500244969E-3</v>
      </c>
      <c r="AM80" s="39">
        <f t="shared" si="70"/>
        <v>0.16137814784594617</v>
      </c>
      <c r="AN80" s="46">
        <f t="shared" ref="AN80:AN113" si="71">AJ80/$AJ$13</f>
        <v>2.6583831008348912E-4</v>
      </c>
    </row>
    <row r="81" spans="1:40" ht="14.5" hidden="1" outlineLevel="1" x14ac:dyDescent="0.35">
      <c r="A81" s="51" t="str">
        <f t="shared" si="14"/>
        <v/>
      </c>
      <c r="B81" s="13"/>
      <c r="C81" s="13"/>
      <c r="D81" s="17" t="s">
        <v>33</v>
      </c>
      <c r="E81" s="59">
        <f>SUBTOTAL(9,E82:E83)</f>
        <v>2.2692668052814998E-2</v>
      </c>
      <c r="F81" s="67">
        <f t="shared" ref="F81:AD81" si="72">SUBTOTAL(9,F82:F83)</f>
        <v>2.3043785178209999E-2</v>
      </c>
      <c r="G81" s="67">
        <f t="shared" si="72"/>
        <v>2.5326610989975001E-2</v>
      </c>
      <c r="H81" s="67">
        <f t="shared" si="72"/>
        <v>2.4521701268049999E-2</v>
      </c>
      <c r="I81" s="67">
        <f t="shared" si="72"/>
        <v>3.0735333268279999E-2</v>
      </c>
      <c r="J81" s="67">
        <f t="shared" si="72"/>
        <v>2.9293866744905001E-2</v>
      </c>
      <c r="K81" s="67">
        <f t="shared" si="72"/>
        <v>2.5290152362694999E-2</v>
      </c>
      <c r="L81" s="67">
        <f t="shared" si="72"/>
        <v>1.8012103124174998E-2</v>
      </c>
      <c r="M81" s="67">
        <f t="shared" si="72"/>
        <v>1.3339084400644999E-2</v>
      </c>
      <c r="N81" s="67">
        <f t="shared" si="72"/>
        <v>1.9699114493315E-2</v>
      </c>
      <c r="O81" s="67">
        <f t="shared" si="72"/>
        <v>3.4574704139750001E-2</v>
      </c>
      <c r="P81" s="67">
        <f t="shared" si="72"/>
        <v>3.1040970152541501E-2</v>
      </c>
      <c r="Q81" s="67">
        <f t="shared" si="72"/>
        <v>3.4865603250022401E-2</v>
      </c>
      <c r="R81" s="67">
        <f t="shared" si="72"/>
        <v>3.5682732021341902E-2</v>
      </c>
      <c r="S81" s="67">
        <f t="shared" si="72"/>
        <v>3.2205627796276698E-2</v>
      </c>
      <c r="T81" s="67">
        <f t="shared" si="72"/>
        <v>3.7833455216146401E-2</v>
      </c>
      <c r="U81" s="67">
        <f t="shared" si="72"/>
        <v>3.0213806159374499E-2</v>
      </c>
      <c r="V81" s="67">
        <f t="shared" si="72"/>
        <v>3.2749073741200001E-2</v>
      </c>
      <c r="W81" s="67">
        <f t="shared" si="72"/>
        <v>2.63107558496E-2</v>
      </c>
      <c r="X81" s="67">
        <f t="shared" si="72"/>
        <v>2.6779652316682799E-2</v>
      </c>
      <c r="Y81" s="67">
        <f t="shared" si="72"/>
        <v>2.5105565641124379E-2</v>
      </c>
      <c r="Z81" s="67">
        <f t="shared" si="72"/>
        <v>2.6657674593984302E-2</v>
      </c>
      <c r="AA81" s="67">
        <f t="shared" si="72"/>
        <v>2.6778877905342599E-2</v>
      </c>
      <c r="AB81" s="67">
        <f t="shared" si="72"/>
        <v>3.5356506514222404E-2</v>
      </c>
      <c r="AC81" s="67">
        <f t="shared" si="72"/>
        <v>3.3441538004087203E-2</v>
      </c>
      <c r="AD81" s="67">
        <f t="shared" si="72"/>
        <v>3.8106539456352499E-2</v>
      </c>
      <c r="AE81" s="67">
        <f t="shared" ref="AE81:AH81" si="73">SUBTOTAL(9,AE82:AE83)</f>
        <v>2.4387950628899799E-2</v>
      </c>
      <c r="AF81" s="67">
        <f t="shared" si="73"/>
        <v>2.4377827921250199E-2</v>
      </c>
      <c r="AG81" s="67">
        <f t="shared" ref="AG81" si="74">SUBTOTAL(9,AG82:AG83)</f>
        <v>2.37787996763477E-2</v>
      </c>
      <c r="AH81" s="67">
        <f t="shared" si="73"/>
        <v>2.9904660836190599E-2</v>
      </c>
      <c r="AI81" s="67">
        <f t="shared" ref="AI81:AJ81" si="75">SUBTOTAL(9,AI82:AI83)</f>
        <v>2.4706270563245401E-2</v>
      </c>
      <c r="AJ81" s="67">
        <f t="shared" si="75"/>
        <v>1.8312186687744744E-2</v>
      </c>
      <c r="AK81" s="30">
        <f t="shared" si="68"/>
        <v>-0.1930350963965588</v>
      </c>
      <c r="AL81" s="38">
        <f t="shared" si="69"/>
        <v>-6.8946735854529262E-3</v>
      </c>
      <c r="AM81" s="38">
        <f t="shared" si="70"/>
        <v>-0.25880409020586448</v>
      </c>
      <c r="AN81" s="45">
        <f t="shared" si="71"/>
        <v>8.5555965403141527E-4</v>
      </c>
    </row>
    <row r="82" spans="1:40" ht="14.5" hidden="1" outlineLevel="2" x14ac:dyDescent="0.35">
      <c r="A82" s="51" t="str">
        <f t="shared" si="14"/>
        <v>CH4</v>
      </c>
      <c r="B82" s="13" t="s">
        <v>33</v>
      </c>
      <c r="C82" s="13" t="s">
        <v>7</v>
      </c>
      <c r="D82" s="18" t="s">
        <v>7</v>
      </c>
      <c r="E82" s="60">
        <v>2.1942508052814998E-2</v>
      </c>
      <c r="F82" s="69">
        <v>2.229362517821E-2</v>
      </c>
      <c r="G82" s="69">
        <v>2.4576450989975001E-2</v>
      </c>
      <c r="H82" s="69">
        <v>2.3771541268049999E-2</v>
      </c>
      <c r="I82" s="69">
        <v>2.9985173268279999E-2</v>
      </c>
      <c r="J82" s="69">
        <v>2.8543706744905001E-2</v>
      </c>
      <c r="K82" s="69">
        <v>2.4539992362694999E-2</v>
      </c>
      <c r="L82" s="69">
        <v>1.7261943124174998E-2</v>
      </c>
      <c r="M82" s="69">
        <v>1.2588924400644999E-2</v>
      </c>
      <c r="N82" s="69">
        <v>1.8948954493315E-2</v>
      </c>
      <c r="O82" s="69">
        <v>3.3824544139750001E-2</v>
      </c>
      <c r="P82" s="69">
        <v>3.0290810152541502E-2</v>
      </c>
      <c r="Q82" s="69">
        <v>3.4115443250022401E-2</v>
      </c>
      <c r="R82" s="69">
        <v>3.4932572021341902E-2</v>
      </c>
      <c r="S82" s="69">
        <v>3.1455467796276698E-2</v>
      </c>
      <c r="T82" s="69">
        <v>3.7083295216146402E-2</v>
      </c>
      <c r="U82" s="69">
        <v>2.9463646159374499E-2</v>
      </c>
      <c r="V82" s="69">
        <v>3.1998913741200001E-2</v>
      </c>
      <c r="W82" s="69">
        <v>2.55605958496E-2</v>
      </c>
      <c r="X82" s="69">
        <v>2.66027025467E-2</v>
      </c>
      <c r="Y82" s="69">
        <v>2.4667357987501502E-2</v>
      </c>
      <c r="Z82" s="69">
        <v>2.62949443233438E-2</v>
      </c>
      <c r="AA82" s="69">
        <v>2.6580464384903E-2</v>
      </c>
      <c r="AB82" s="69">
        <v>3.5244875551571402E-2</v>
      </c>
      <c r="AC82" s="69">
        <v>3.3303680574837499E-2</v>
      </c>
      <c r="AD82" s="69">
        <v>3.7999453118639698E-2</v>
      </c>
      <c r="AE82" s="69">
        <v>2.4369386273098599E-2</v>
      </c>
      <c r="AF82" s="69">
        <v>2.4377827921250199E-2</v>
      </c>
      <c r="AG82" s="69">
        <v>2.37787996763477E-2</v>
      </c>
      <c r="AH82" s="69">
        <v>2.9904660836190599E-2</v>
      </c>
      <c r="AI82" s="69">
        <v>2.4706270563245401E-2</v>
      </c>
      <c r="AJ82" s="69">
        <v>1.8307721379171499E-2</v>
      </c>
      <c r="AK82" s="31">
        <f t="shared" si="68"/>
        <v>-0.16565046552083607</v>
      </c>
      <c r="AL82" s="39">
        <f t="shared" si="69"/>
        <v>-5.8249962266589961E-3</v>
      </c>
      <c r="AM82" s="39">
        <f t="shared" si="70"/>
        <v>-0.25898482604625828</v>
      </c>
      <c r="AN82" s="46">
        <f t="shared" si="71"/>
        <v>8.5535103132986618E-4</v>
      </c>
    </row>
    <row r="83" spans="1:40" ht="14.5" hidden="1" outlineLevel="2" x14ac:dyDescent="0.35">
      <c r="A83" s="51" t="str">
        <f t="shared" si="14"/>
        <v>CH4</v>
      </c>
      <c r="B83" s="13" t="s">
        <v>33</v>
      </c>
      <c r="C83" s="13" t="s">
        <v>6</v>
      </c>
      <c r="D83" s="18" t="s">
        <v>6</v>
      </c>
      <c r="E83" s="60">
        <v>7.5016000000000004E-4</v>
      </c>
      <c r="F83" s="69">
        <v>7.5016000000000004E-4</v>
      </c>
      <c r="G83" s="69">
        <v>7.5016000000000004E-4</v>
      </c>
      <c r="H83" s="69">
        <v>7.5016000000000004E-4</v>
      </c>
      <c r="I83" s="69">
        <v>7.5016000000000004E-4</v>
      </c>
      <c r="J83" s="69">
        <v>7.5016000000000004E-4</v>
      </c>
      <c r="K83" s="69">
        <v>7.5016000000000004E-4</v>
      </c>
      <c r="L83" s="69">
        <v>7.5016000000000004E-4</v>
      </c>
      <c r="M83" s="69">
        <v>7.5016000000000004E-4</v>
      </c>
      <c r="N83" s="69">
        <v>7.5016000000000004E-4</v>
      </c>
      <c r="O83" s="69">
        <v>7.5016000000000004E-4</v>
      </c>
      <c r="P83" s="69">
        <v>7.5016000000000004E-4</v>
      </c>
      <c r="Q83" s="69">
        <v>7.5016000000000004E-4</v>
      </c>
      <c r="R83" s="69">
        <v>7.5016000000000004E-4</v>
      </c>
      <c r="S83" s="69">
        <v>7.5016000000000004E-4</v>
      </c>
      <c r="T83" s="69">
        <v>7.5016000000000004E-4</v>
      </c>
      <c r="U83" s="69">
        <v>7.5016000000000004E-4</v>
      </c>
      <c r="V83" s="69">
        <v>7.5016000000000004E-4</v>
      </c>
      <c r="W83" s="69">
        <v>7.5016000000000004E-4</v>
      </c>
      <c r="X83" s="69">
        <v>1.7694976998279999E-4</v>
      </c>
      <c r="Y83" s="69">
        <v>4.3820765362287601E-4</v>
      </c>
      <c r="Z83" s="69">
        <v>3.6273027064049999E-4</v>
      </c>
      <c r="AA83" s="69">
        <v>1.9841352043960001E-4</v>
      </c>
      <c r="AB83" s="69">
        <v>1.11630962651E-4</v>
      </c>
      <c r="AC83" s="69">
        <v>1.3785742924970001E-4</v>
      </c>
      <c r="AD83" s="69">
        <v>1.070863377128E-4</v>
      </c>
      <c r="AE83" s="69">
        <v>1.8564355801199999E-5</v>
      </c>
      <c r="AF83" s="69">
        <v>0</v>
      </c>
      <c r="AG83" s="69">
        <v>0</v>
      </c>
      <c r="AH83" s="69">
        <v>0</v>
      </c>
      <c r="AI83" s="69">
        <v>0</v>
      </c>
      <c r="AJ83" s="69">
        <v>4.4653085732455302E-6</v>
      </c>
      <c r="AK83" s="31">
        <f t="shared" si="68"/>
        <v>-0.99404752509698524</v>
      </c>
      <c r="AL83" s="39">
        <f t="shared" si="69"/>
        <v>-0.15235100636333165</v>
      </c>
      <c r="AM83" s="39" t="str">
        <f t="shared" si="70"/>
        <v/>
      </c>
      <c r="AN83" s="46">
        <f t="shared" si="71"/>
        <v>2.0862270154913739E-7</v>
      </c>
    </row>
    <row r="84" spans="1:40" ht="14.5" hidden="1" outlineLevel="1" x14ac:dyDescent="0.35">
      <c r="A84" s="51" t="str">
        <f t="shared" ref="A84:A97" si="76">IF(B84="","",A$17)</f>
        <v/>
      </c>
      <c r="B84" s="13"/>
      <c r="C84" s="13"/>
      <c r="D84" s="17" t="s">
        <v>69</v>
      </c>
      <c r="E84" s="59">
        <f>SUBTOTAL(9,E85)</f>
        <v>9.3485342582777403E-5</v>
      </c>
      <c r="F84" s="67">
        <f t="shared" ref="F84:AJ84" si="77">SUBTOTAL(9,F85)</f>
        <v>9.5034800133986206E-5</v>
      </c>
      <c r="G84" s="67">
        <f t="shared" si="77"/>
        <v>1.40389576678257E-4</v>
      </c>
      <c r="H84" s="67">
        <f t="shared" si="77"/>
        <v>9.0064253365715802E-5</v>
      </c>
      <c r="I84" s="67">
        <f t="shared" si="77"/>
        <v>1.3018687254351801E-4</v>
      </c>
      <c r="J84" s="67">
        <f t="shared" si="77"/>
        <v>1.7605798289740501E-4</v>
      </c>
      <c r="K84" s="67">
        <f t="shared" si="77"/>
        <v>1.9448082006898301E-4</v>
      </c>
      <c r="L84" s="67">
        <f t="shared" si="77"/>
        <v>3.08021020599553E-4</v>
      </c>
      <c r="M84" s="67">
        <f t="shared" si="77"/>
        <v>4.1283423866105202E-4</v>
      </c>
      <c r="N84" s="67">
        <f t="shared" si="77"/>
        <v>4.0973053780093402E-4</v>
      </c>
      <c r="O84" s="67">
        <f t="shared" si="77"/>
        <v>6.1318047131370395E-4</v>
      </c>
      <c r="P84" s="67">
        <f t="shared" si="77"/>
        <v>4.8830225944912595E-4</v>
      </c>
      <c r="Q84" s="67">
        <f t="shared" si="77"/>
        <v>5.57239774500327E-4</v>
      </c>
      <c r="R84" s="67">
        <f t="shared" si="77"/>
        <v>6.3372501333888004E-4</v>
      </c>
      <c r="S84" s="67">
        <f t="shared" si="77"/>
        <v>5.8117768195584802E-4</v>
      </c>
      <c r="T84" s="67">
        <f t="shared" si="77"/>
        <v>6.0868706391689099E-4</v>
      </c>
      <c r="U84" s="67">
        <f t="shared" si="77"/>
        <v>5.7565712654142397E-4</v>
      </c>
      <c r="V84" s="67">
        <f t="shared" si="77"/>
        <v>6.1345018831330503E-4</v>
      </c>
      <c r="W84" s="67">
        <f t="shared" si="77"/>
        <v>8.0384154419918898E-4</v>
      </c>
      <c r="X84" s="67">
        <f t="shared" si="77"/>
        <v>6.94213029748032E-4</v>
      </c>
      <c r="Y84" s="67">
        <f t="shared" si="77"/>
        <v>7.9156915964185897E-4</v>
      </c>
      <c r="Z84" s="67">
        <f t="shared" si="77"/>
        <v>7.2660694214249995E-4</v>
      </c>
      <c r="AA84" s="67">
        <f t="shared" si="77"/>
        <v>7.6320769319305202E-4</v>
      </c>
      <c r="AB84" s="67">
        <f t="shared" si="77"/>
        <v>7.9629133076266495E-4</v>
      </c>
      <c r="AC84" s="67">
        <f t="shared" si="77"/>
        <v>7.3401170504815095E-4</v>
      </c>
      <c r="AD84" s="67">
        <f t="shared" si="77"/>
        <v>6.80209165903393E-4</v>
      </c>
      <c r="AE84" s="67">
        <f t="shared" si="77"/>
        <v>5.2528850752780196E-4</v>
      </c>
      <c r="AF84" s="67">
        <f t="shared" si="77"/>
        <v>5.8114452022422396E-4</v>
      </c>
      <c r="AG84" s="67">
        <f t="shared" si="77"/>
        <v>5.7836549295285601E-4</v>
      </c>
      <c r="AH84" s="67">
        <f t="shared" si="77"/>
        <v>6.6248280447774E-4</v>
      </c>
      <c r="AI84" s="67">
        <f t="shared" si="77"/>
        <v>7.1264677835024498E-4</v>
      </c>
      <c r="AJ84" s="67">
        <f t="shared" si="77"/>
        <v>6.9916406405204205E-4</v>
      </c>
      <c r="AK84" s="30">
        <f t="shared" ref="AK84:AK85" si="78">IFERROR(AJ84/E84-1,"")</f>
        <v>6.4788629397486694</v>
      </c>
      <c r="AL84" s="38">
        <f t="shared" ref="AL84:AL85" si="79">IFERROR(POWER(AJ84/E84,1/(AJ$11-E$11))-1,"")</f>
        <v>6.7058536025065285E-2</v>
      </c>
      <c r="AM84" s="38">
        <f t="shared" ref="AM84:AM85" si="80">IFERROR(AJ84/AI84-1,"")</f>
        <v>-1.8919210340661352E-2</v>
      </c>
      <c r="AN84" s="45">
        <f t="shared" ref="AN84:AN85" si="81">AJ84/$AJ$13</f>
        <v>3.2665490744034805E-5</v>
      </c>
    </row>
    <row r="85" spans="1:40" ht="14.5" hidden="1" outlineLevel="2" x14ac:dyDescent="0.35">
      <c r="A85" s="51" t="str">
        <f t="shared" si="76"/>
        <v>CH4</v>
      </c>
      <c r="B85" s="13" t="s">
        <v>69</v>
      </c>
      <c r="C85" s="13" t="s">
        <v>5</v>
      </c>
      <c r="D85" s="18" t="s">
        <v>29</v>
      </c>
      <c r="E85" s="60">
        <v>9.3485342582777403E-5</v>
      </c>
      <c r="F85" s="69">
        <v>9.5034800133986206E-5</v>
      </c>
      <c r="G85" s="69">
        <v>1.40389576678257E-4</v>
      </c>
      <c r="H85" s="69">
        <v>9.0064253365715802E-5</v>
      </c>
      <c r="I85" s="69">
        <v>1.3018687254351801E-4</v>
      </c>
      <c r="J85" s="69">
        <v>1.7605798289740501E-4</v>
      </c>
      <c r="K85" s="69">
        <v>1.9448082006898301E-4</v>
      </c>
      <c r="L85" s="69">
        <v>3.08021020599553E-4</v>
      </c>
      <c r="M85" s="69">
        <v>4.1283423866105202E-4</v>
      </c>
      <c r="N85" s="69">
        <v>4.0973053780093402E-4</v>
      </c>
      <c r="O85" s="69">
        <v>6.1318047131370395E-4</v>
      </c>
      <c r="P85" s="69">
        <v>4.8830225944912595E-4</v>
      </c>
      <c r="Q85" s="69">
        <v>5.57239774500327E-4</v>
      </c>
      <c r="R85" s="69">
        <v>6.3372501333888004E-4</v>
      </c>
      <c r="S85" s="69">
        <v>5.8117768195584802E-4</v>
      </c>
      <c r="T85" s="69">
        <v>6.0868706391689099E-4</v>
      </c>
      <c r="U85" s="69">
        <v>5.7565712654142397E-4</v>
      </c>
      <c r="V85" s="69">
        <v>6.1345018831330503E-4</v>
      </c>
      <c r="W85" s="69">
        <v>8.0384154419918898E-4</v>
      </c>
      <c r="X85" s="69">
        <v>6.94213029748032E-4</v>
      </c>
      <c r="Y85" s="69">
        <v>7.9156915964185897E-4</v>
      </c>
      <c r="Z85" s="69">
        <v>7.2660694214249995E-4</v>
      </c>
      <c r="AA85" s="69">
        <v>7.6320769319305202E-4</v>
      </c>
      <c r="AB85" s="69">
        <v>7.9629133076266495E-4</v>
      </c>
      <c r="AC85" s="69">
        <v>7.3401170504815095E-4</v>
      </c>
      <c r="AD85" s="69">
        <v>6.80209165903393E-4</v>
      </c>
      <c r="AE85" s="69">
        <v>5.2528850752780196E-4</v>
      </c>
      <c r="AF85" s="69">
        <v>5.8114452022422396E-4</v>
      </c>
      <c r="AG85" s="69">
        <v>5.7836549295285601E-4</v>
      </c>
      <c r="AH85" s="69">
        <v>6.6248280447774E-4</v>
      </c>
      <c r="AI85" s="69">
        <v>7.1264677835024498E-4</v>
      </c>
      <c r="AJ85" s="69">
        <v>6.9916406405204205E-4</v>
      </c>
      <c r="AK85" s="31">
        <f t="shared" si="78"/>
        <v>6.4788629397486694</v>
      </c>
      <c r="AL85" s="39">
        <f t="shared" si="79"/>
        <v>6.7058536025065285E-2</v>
      </c>
      <c r="AM85" s="39">
        <f t="shared" si="80"/>
        <v>-1.8919210340661352E-2</v>
      </c>
      <c r="AN85" s="46">
        <f t="shared" si="81"/>
        <v>3.2665490744034805E-5</v>
      </c>
    </row>
    <row r="86" spans="1:40" ht="14.5" collapsed="1" x14ac:dyDescent="0.35">
      <c r="A86" s="51" t="str">
        <f t="shared" si="76"/>
        <v/>
      </c>
      <c r="B86" s="13"/>
      <c r="C86" s="13"/>
      <c r="D86" s="16" t="s">
        <v>34</v>
      </c>
      <c r="E86" s="58">
        <f>SUBTOTAL(9,E87:E101)</f>
        <v>3.6556217888095781</v>
      </c>
      <c r="F86" s="66">
        <f t="shared" ref="F86:AD86" si="82">SUBTOTAL(9,F87:F101)</f>
        <v>3.3061990386670188</v>
      </c>
      <c r="G86" s="66">
        <f t="shared" si="82"/>
        <v>3.024346416393735</v>
      </c>
      <c r="H86" s="66">
        <f t="shared" si="82"/>
        <v>2.8922481665072546</v>
      </c>
      <c r="I86" s="66">
        <f t="shared" si="82"/>
        <v>3.1067962064108618</v>
      </c>
      <c r="J86" s="66">
        <f t="shared" si="82"/>
        <v>3.1352177896610343</v>
      </c>
      <c r="K86" s="66">
        <f t="shared" si="82"/>
        <v>3.1033925208116475</v>
      </c>
      <c r="L86" s="66">
        <f t="shared" si="82"/>
        <v>3.1204314311847496</v>
      </c>
      <c r="M86" s="66">
        <f t="shared" si="82"/>
        <v>3.133814006917512</v>
      </c>
      <c r="N86" s="66">
        <f t="shared" si="82"/>
        <v>3.0526958930340888</v>
      </c>
      <c r="O86" s="66">
        <f t="shared" si="82"/>
        <v>3.099375880318548</v>
      </c>
      <c r="P86" s="66">
        <f t="shared" si="82"/>
        <v>3.033477490572698</v>
      </c>
      <c r="Q86" s="66">
        <f t="shared" si="82"/>
        <v>3.0188727895405592</v>
      </c>
      <c r="R86" s="66">
        <f t="shared" si="82"/>
        <v>3.093580998611495</v>
      </c>
      <c r="S86" s="66">
        <f t="shared" si="82"/>
        <v>3.1186005038941129</v>
      </c>
      <c r="T86" s="66">
        <f t="shared" si="82"/>
        <v>3.3202279394346075</v>
      </c>
      <c r="U86" s="66">
        <f t="shared" si="82"/>
        <v>3.4676924306376082</v>
      </c>
      <c r="V86" s="66">
        <f t="shared" si="82"/>
        <v>3.2829876411966303</v>
      </c>
      <c r="W86" s="66">
        <f t="shared" si="82"/>
        <v>3.2873213121285989</v>
      </c>
      <c r="X86" s="66">
        <f t="shared" si="82"/>
        <v>3.1503984105234162</v>
      </c>
      <c r="Y86" s="66">
        <f t="shared" si="82"/>
        <v>3.3475953024468943</v>
      </c>
      <c r="Z86" s="66">
        <f t="shared" si="82"/>
        <v>3.4552116680737104</v>
      </c>
      <c r="AA86" s="66">
        <f t="shared" si="82"/>
        <v>3.8062381627015855</v>
      </c>
      <c r="AB86" s="66">
        <f t="shared" si="82"/>
        <v>3.6876720657303537</v>
      </c>
      <c r="AC86" s="66">
        <f t="shared" si="82"/>
        <v>3.1726992619417271</v>
      </c>
      <c r="AD86" s="66">
        <f t="shared" si="82"/>
        <v>3.2853667029999665</v>
      </c>
      <c r="AE86" s="66">
        <f t="shared" ref="AE86:AH86" si="83">SUBTOTAL(9,AE87:AE101)</f>
        <v>3.0037934327698785</v>
      </c>
      <c r="AF86" s="66">
        <f t="shared" si="83"/>
        <v>3.3904970821386025</v>
      </c>
      <c r="AG86" s="66">
        <f t="shared" ref="AG86" si="84">SUBTOTAL(9,AG87:AG101)</f>
        <v>3.1987074127995845</v>
      </c>
      <c r="AH86" s="66">
        <f t="shared" si="83"/>
        <v>3.1645014029786873</v>
      </c>
      <c r="AI86" s="66">
        <f t="shared" ref="AI86:AJ86" si="85">SUBTOTAL(9,AI87:AI101)</f>
        <v>3.1052322704854252</v>
      </c>
      <c r="AJ86" s="66">
        <f t="shared" si="85"/>
        <v>3.0770410656668128</v>
      </c>
      <c r="AK86" s="29">
        <f t="shared" si="68"/>
        <v>-0.15827149430881771</v>
      </c>
      <c r="AL86" s="37">
        <f t="shared" si="69"/>
        <v>-5.5425750836872734E-3</v>
      </c>
      <c r="AM86" s="37">
        <f t="shared" si="70"/>
        <v>-9.0786138887463119E-3</v>
      </c>
      <c r="AN86" s="44">
        <f t="shared" si="71"/>
        <v>0.14376176010395267</v>
      </c>
    </row>
    <row r="87" spans="1:40" ht="14.5" hidden="1" outlineLevel="1" x14ac:dyDescent="0.35">
      <c r="A87" s="51" t="str">
        <f t="shared" si="76"/>
        <v/>
      </c>
      <c r="B87" s="13"/>
      <c r="C87" s="13"/>
      <c r="D87" s="17" t="s">
        <v>35</v>
      </c>
      <c r="E87" s="59">
        <f>SUBTOTAL(9,E88:E91)</f>
        <v>0.26707373188623801</v>
      </c>
      <c r="F87" s="67">
        <f t="shared" ref="F87:AD87" si="86">SUBTOTAL(9,F88:F91)</f>
        <v>0.24975471576636099</v>
      </c>
      <c r="G87" s="67">
        <f t="shared" si="86"/>
        <v>0.24161958341254802</v>
      </c>
      <c r="H87" s="67">
        <f t="shared" si="86"/>
        <v>0.24324772234633901</v>
      </c>
      <c r="I87" s="67">
        <f t="shared" si="86"/>
        <v>0.34069879060581298</v>
      </c>
      <c r="J87" s="67">
        <f t="shared" si="86"/>
        <v>0.41748634957430297</v>
      </c>
      <c r="K87" s="67">
        <f t="shared" si="86"/>
        <v>0.42198478540663698</v>
      </c>
      <c r="L87" s="67">
        <f t="shared" si="86"/>
        <v>0.392621289466279</v>
      </c>
      <c r="M87" s="67">
        <f t="shared" si="86"/>
        <v>0.35464176446422702</v>
      </c>
      <c r="N87" s="67">
        <f t="shared" si="86"/>
        <v>0.28000258619340601</v>
      </c>
      <c r="O87" s="67">
        <f t="shared" si="86"/>
        <v>0.30083531595743301</v>
      </c>
      <c r="P87" s="67">
        <f t="shared" si="86"/>
        <v>0.30339450004739998</v>
      </c>
      <c r="Q87" s="67">
        <f t="shared" si="86"/>
        <v>0.32447300740455598</v>
      </c>
      <c r="R87" s="67">
        <f t="shared" si="86"/>
        <v>0.31199595132251301</v>
      </c>
      <c r="S87" s="67">
        <f t="shared" si="86"/>
        <v>0.29258335178300598</v>
      </c>
      <c r="T87" s="67">
        <f t="shared" si="86"/>
        <v>0.49613934543216603</v>
      </c>
      <c r="U87" s="67">
        <f t="shared" si="86"/>
        <v>0.71232040116503503</v>
      </c>
      <c r="V87" s="67">
        <f t="shared" si="86"/>
        <v>0.56064377694388001</v>
      </c>
      <c r="W87" s="67">
        <f t="shared" si="86"/>
        <v>0.62705392094984902</v>
      </c>
      <c r="X87" s="67">
        <f t="shared" si="86"/>
        <v>0.360680638665966</v>
      </c>
      <c r="Y87" s="67">
        <f t="shared" si="86"/>
        <v>0.65330720210008952</v>
      </c>
      <c r="Z87" s="67">
        <f t="shared" si="86"/>
        <v>0.71529230253354903</v>
      </c>
      <c r="AA87" s="67">
        <f t="shared" si="86"/>
        <v>1.1363834550163361</v>
      </c>
      <c r="AB87" s="67">
        <f t="shared" si="86"/>
        <v>1.058153106550964</v>
      </c>
      <c r="AC87" s="67">
        <f t="shared" si="86"/>
        <v>0.56898395986257877</v>
      </c>
      <c r="AD87" s="67">
        <f t="shared" si="86"/>
        <v>0.69074334383960523</v>
      </c>
      <c r="AE87" s="67">
        <f t="shared" ref="AE87:AH87" si="87">SUBTOTAL(9,AE88:AE91)</f>
        <v>0.43907376979060209</v>
      </c>
      <c r="AF87" s="67">
        <f t="shared" si="87"/>
        <v>0.85882825904904425</v>
      </c>
      <c r="AG87" s="67">
        <f t="shared" ref="AG87" si="88">SUBTOTAL(9,AG88:AG91)</f>
        <v>0.7030754808926859</v>
      </c>
      <c r="AH87" s="67">
        <f t="shared" si="87"/>
        <v>0.65589977751730943</v>
      </c>
      <c r="AI87" s="67">
        <f t="shared" ref="AI87:AJ87" si="89">SUBTOTAL(9,AI88:AI91)</f>
        <v>0.57468883179580488</v>
      </c>
      <c r="AJ87" s="67">
        <f t="shared" si="89"/>
        <v>0.53516032677861081</v>
      </c>
      <c r="AK87" s="30">
        <f t="shared" si="68"/>
        <v>1.0037924471230522</v>
      </c>
      <c r="AL87" s="38">
        <f t="shared" si="69"/>
        <v>2.2673929889355238E-2</v>
      </c>
      <c r="AM87" s="38">
        <f t="shared" si="70"/>
        <v>-6.8782448570775645E-2</v>
      </c>
      <c r="AN87" s="45">
        <f t="shared" si="71"/>
        <v>2.5003108139808716E-2</v>
      </c>
    </row>
    <row r="88" spans="1:40" ht="14.5" hidden="1" outlineLevel="2" x14ac:dyDescent="0.35">
      <c r="A88" s="51" t="str">
        <f t="shared" si="76"/>
        <v>CH4</v>
      </c>
      <c r="B88" s="13" t="s">
        <v>35</v>
      </c>
      <c r="C88" s="13" t="s">
        <v>5</v>
      </c>
      <c r="D88" s="18" t="s">
        <v>5</v>
      </c>
      <c r="E88" s="60">
        <v>1.7981647019999999E-3</v>
      </c>
      <c r="F88" s="69">
        <v>1.8085059504E-3</v>
      </c>
      <c r="G88" s="69">
        <v>1.7651368007999999E-3</v>
      </c>
      <c r="H88" s="69">
        <v>1.7647908516E-3</v>
      </c>
      <c r="I88" s="69">
        <v>1.7664282251999999E-3</v>
      </c>
      <c r="J88" s="69">
        <v>1.8372943799999999E-3</v>
      </c>
      <c r="K88" s="69">
        <v>1.8124956288E-3</v>
      </c>
      <c r="L88" s="69">
        <v>1.9101729384E-3</v>
      </c>
      <c r="M88" s="69">
        <v>1.827316926E-3</v>
      </c>
      <c r="N88" s="69">
        <v>1.7771860583999999E-3</v>
      </c>
      <c r="O88" s="69">
        <v>1.8859540320000001E-3</v>
      </c>
      <c r="P88" s="69">
        <v>1.9074150972E-3</v>
      </c>
      <c r="Q88" s="69">
        <v>1.835410104E-3</v>
      </c>
      <c r="R88" s="69">
        <v>1.8580418604000001E-3</v>
      </c>
      <c r="S88" s="69">
        <v>1.7658994140000001E-3</v>
      </c>
      <c r="T88" s="69">
        <v>1.8507074652000001E-3</v>
      </c>
      <c r="U88" s="69">
        <v>1.6960230000000001E-3</v>
      </c>
      <c r="V88" s="69">
        <v>1.6275689999999999E-3</v>
      </c>
      <c r="W88" s="69">
        <v>1.557747E-3</v>
      </c>
      <c r="X88" s="69">
        <v>1.5511500000000001E-3</v>
      </c>
      <c r="Y88" s="69">
        <v>1.323684936E-3</v>
      </c>
      <c r="Z88" s="69">
        <v>1.5054592203E-3</v>
      </c>
      <c r="AA88" s="69">
        <v>1.4061724433999999E-3</v>
      </c>
      <c r="AB88" s="69">
        <v>1.39256211253387E-3</v>
      </c>
      <c r="AC88" s="69">
        <v>1.4686602708088099E-3</v>
      </c>
      <c r="AD88" s="69">
        <v>1.4833465015705199E-3</v>
      </c>
      <c r="AE88" s="69">
        <v>1.15635627061513E-3</v>
      </c>
      <c r="AF88" s="69">
        <v>1.30476105726203E-3</v>
      </c>
      <c r="AG88" s="69">
        <v>1.22336518078508E-3</v>
      </c>
      <c r="AH88" s="69">
        <v>1.21483501705844E-3</v>
      </c>
      <c r="AI88" s="69">
        <v>1.2757209957669001E-3</v>
      </c>
      <c r="AJ88" s="69">
        <v>1.1759529856337999E-3</v>
      </c>
      <c r="AK88" s="31">
        <f t="shared" si="68"/>
        <v>-0.34602598731592715</v>
      </c>
      <c r="AL88" s="39">
        <f t="shared" si="69"/>
        <v>-1.3606189582651029E-2</v>
      </c>
      <c r="AM88" s="39">
        <f t="shared" si="70"/>
        <v>-7.8205195700431829E-2</v>
      </c>
      <c r="AN88" s="46">
        <f t="shared" si="71"/>
        <v>5.4941441276337859E-5</v>
      </c>
    </row>
    <row r="89" spans="1:40" ht="14.5" hidden="1" outlineLevel="2" x14ac:dyDescent="0.35">
      <c r="A89" s="51" t="str">
        <f t="shared" si="76"/>
        <v>CH4</v>
      </c>
      <c r="B89" s="13" t="s">
        <v>35</v>
      </c>
      <c r="C89" s="13" t="s">
        <v>6</v>
      </c>
      <c r="D89" s="18" t="s">
        <v>6</v>
      </c>
      <c r="E89" s="60">
        <v>0.11156289431999999</v>
      </c>
      <c r="F89" s="69">
        <v>0.108452904096</v>
      </c>
      <c r="G89" s="69">
        <v>0.100325018736</v>
      </c>
      <c r="H89" s="69">
        <v>0.105825011664</v>
      </c>
      <c r="I89" s="69">
        <v>0.20465171563199999</v>
      </c>
      <c r="J89" s="69">
        <v>0.28348538006849999</v>
      </c>
      <c r="K89" s="69">
        <v>0.29384670623249998</v>
      </c>
      <c r="L89" s="69">
        <v>0.26005293967499998</v>
      </c>
      <c r="M89" s="69">
        <v>0.21597367137449999</v>
      </c>
      <c r="N89" s="69">
        <v>0.139010574</v>
      </c>
      <c r="O89" s="69">
        <v>0.16638596063700001</v>
      </c>
      <c r="P89" s="69">
        <v>0.16722526449</v>
      </c>
      <c r="Q89" s="69">
        <v>0.17853958827450001</v>
      </c>
      <c r="R89" s="69">
        <v>0.15799221234300001</v>
      </c>
      <c r="S89" s="69">
        <v>0.15197816708442</v>
      </c>
      <c r="T89" s="69">
        <v>0.34860595572000003</v>
      </c>
      <c r="U89" s="69">
        <v>0.56498001662197495</v>
      </c>
      <c r="V89" s="69">
        <v>0.41678626367348998</v>
      </c>
      <c r="W89" s="69">
        <v>0.49506258425034</v>
      </c>
      <c r="X89" s="69">
        <v>0.23977432315359001</v>
      </c>
      <c r="Y89" s="69">
        <v>0.55438121594390999</v>
      </c>
      <c r="Z89" s="69">
        <v>0.60312756093976505</v>
      </c>
      <c r="AA89" s="69">
        <v>1.02571398478953</v>
      </c>
      <c r="AB89" s="69">
        <v>0.91949336016299998</v>
      </c>
      <c r="AC89" s="69">
        <v>0.452102608530705</v>
      </c>
      <c r="AD89" s="69">
        <v>0.5938962010005</v>
      </c>
      <c r="AE89" s="69">
        <v>0.332145125988075</v>
      </c>
      <c r="AF89" s="69">
        <v>0.77140133023275004</v>
      </c>
      <c r="AG89" s="69">
        <v>0.61452266382779996</v>
      </c>
      <c r="AH89" s="69">
        <v>0.53994018281080003</v>
      </c>
      <c r="AI89" s="69">
        <v>0.45813504206042699</v>
      </c>
      <c r="AJ89" s="69">
        <v>0.432027767562146</v>
      </c>
      <c r="AK89" s="31">
        <f t="shared" si="68"/>
        <v>2.8725041170314629</v>
      </c>
      <c r="AL89" s="39">
        <f t="shared" si="69"/>
        <v>4.4641994061692669E-2</v>
      </c>
      <c r="AM89" s="39">
        <f t="shared" si="70"/>
        <v>-5.6985980336421216E-2</v>
      </c>
      <c r="AN89" s="46">
        <f t="shared" si="71"/>
        <v>2.0184674482092445E-2</v>
      </c>
    </row>
    <row r="90" spans="1:40" ht="14.5" hidden="1" outlineLevel="2" x14ac:dyDescent="0.35">
      <c r="A90" s="51" t="str">
        <f t="shared" si="76"/>
        <v>CH4</v>
      </c>
      <c r="B90" s="13" t="s">
        <v>35</v>
      </c>
      <c r="C90" s="13" t="s">
        <v>7</v>
      </c>
      <c r="D90" s="18" t="s">
        <v>7</v>
      </c>
      <c r="E90" s="60">
        <v>0.15371267286423801</v>
      </c>
      <c r="F90" s="69">
        <v>0.13949330571996099</v>
      </c>
      <c r="G90" s="69">
        <v>0.13952942787574801</v>
      </c>
      <c r="H90" s="69">
        <v>0.13565791983073899</v>
      </c>
      <c r="I90" s="69">
        <v>0.13428064674861301</v>
      </c>
      <c r="J90" s="69">
        <v>0.13216367512580299</v>
      </c>
      <c r="K90" s="69">
        <v>0.12632558354533699</v>
      </c>
      <c r="L90" s="69">
        <v>0.130658176852879</v>
      </c>
      <c r="M90" s="69">
        <v>0.136840776163727</v>
      </c>
      <c r="N90" s="69">
        <v>0.13921482613500599</v>
      </c>
      <c r="O90" s="69">
        <v>0.132563401288433</v>
      </c>
      <c r="P90" s="69">
        <v>0.13426182046019999</v>
      </c>
      <c r="Q90" s="69">
        <v>0.14409800902605599</v>
      </c>
      <c r="R90" s="69">
        <v>0.15214569711911299</v>
      </c>
      <c r="S90" s="69">
        <v>0.138839285284586</v>
      </c>
      <c r="T90" s="69">
        <v>0.14568268224696601</v>
      </c>
      <c r="U90" s="69">
        <v>0.14564436154306001</v>
      </c>
      <c r="V90" s="69">
        <v>0.14222994427039001</v>
      </c>
      <c r="W90" s="69">
        <v>0.13043358969950899</v>
      </c>
      <c r="X90" s="69">
        <v>0.119355165512376</v>
      </c>
      <c r="Y90" s="69">
        <v>9.7602301220179502E-2</v>
      </c>
      <c r="Z90" s="69">
        <v>0.11065928237348401</v>
      </c>
      <c r="AA90" s="69">
        <v>0.109263297783406</v>
      </c>
      <c r="AB90" s="69">
        <v>0.13726718427543</v>
      </c>
      <c r="AC90" s="69">
        <v>0.115412691061065</v>
      </c>
      <c r="AD90" s="69">
        <v>9.5363796337534695E-2</v>
      </c>
      <c r="AE90" s="69">
        <v>0.10577228753191199</v>
      </c>
      <c r="AF90" s="69">
        <v>8.6122167759032101E-2</v>
      </c>
      <c r="AG90" s="69">
        <v>8.7329451884100906E-2</v>
      </c>
      <c r="AH90" s="69">
        <v>0.114744759689451</v>
      </c>
      <c r="AI90" s="69">
        <v>0.11527806873961099</v>
      </c>
      <c r="AJ90" s="69">
        <v>0.101956606230831</v>
      </c>
      <c r="AK90" s="31">
        <f t="shared" si="68"/>
        <v>-0.33670656861922477</v>
      </c>
      <c r="AL90" s="39">
        <f t="shared" si="69"/>
        <v>-1.315585025852628E-2</v>
      </c>
      <c r="AM90" s="39">
        <f t="shared" si="70"/>
        <v>-0.11555938310235214</v>
      </c>
      <c r="AN90" s="46">
        <f t="shared" si="71"/>
        <v>4.7634922164399313E-3</v>
      </c>
    </row>
    <row r="91" spans="1:40" ht="14.5" hidden="1" outlineLevel="2" x14ac:dyDescent="0.35">
      <c r="A91" s="51" t="str">
        <f t="shared" si="76"/>
        <v>CH4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68"/>
        <v/>
      </c>
      <c r="AL91" s="39" t="str">
        <f t="shared" si="69"/>
        <v/>
      </c>
      <c r="AM91" s="39" t="str">
        <f t="shared" si="70"/>
        <v/>
      </c>
      <c r="AN91" s="46">
        <f t="shared" si="71"/>
        <v>0</v>
      </c>
    </row>
    <row r="92" spans="1:40" ht="14.5" hidden="1" outlineLevel="1" x14ac:dyDescent="0.35">
      <c r="A92" s="51" t="str">
        <f t="shared" si="76"/>
        <v/>
      </c>
      <c r="B92" s="13"/>
      <c r="C92" s="13"/>
      <c r="D92" s="17" t="s">
        <v>36</v>
      </c>
      <c r="E92" s="59">
        <f>SUBTOTAL(9,E93:E96)</f>
        <v>0.12733980508482989</v>
      </c>
      <c r="F92" s="67">
        <f t="shared" ref="F92:AD92" si="90">SUBTOTAL(9,F93:F96)</f>
        <v>0.123823326750303</v>
      </c>
      <c r="G92" s="67">
        <f t="shared" si="90"/>
        <v>0.15650597769926181</v>
      </c>
      <c r="H92" s="67">
        <f t="shared" si="90"/>
        <v>9.8770660483775502E-2</v>
      </c>
      <c r="I92" s="67">
        <f t="shared" si="90"/>
        <v>0.19662038761514897</v>
      </c>
      <c r="J92" s="67">
        <f t="shared" si="90"/>
        <v>0.14692323713534161</v>
      </c>
      <c r="K92" s="67">
        <f t="shared" si="90"/>
        <v>9.8952189284040287E-2</v>
      </c>
      <c r="L92" s="67">
        <f t="shared" si="90"/>
        <v>9.7360286180050701E-2</v>
      </c>
      <c r="M92" s="67">
        <f t="shared" si="90"/>
        <v>9.284746568283031E-2</v>
      </c>
      <c r="N92" s="67">
        <f t="shared" si="90"/>
        <v>8.7961131431092701E-2</v>
      </c>
      <c r="O92" s="67">
        <f t="shared" si="90"/>
        <v>9.0164286824174794E-2</v>
      </c>
      <c r="P92" s="67">
        <f t="shared" si="90"/>
        <v>8.9253641272927994E-2</v>
      </c>
      <c r="Q92" s="67">
        <f t="shared" si="90"/>
        <v>8.6609759675313203E-2</v>
      </c>
      <c r="R92" s="67">
        <f t="shared" si="90"/>
        <v>0.1024946130161368</v>
      </c>
      <c r="S92" s="67">
        <f t="shared" si="90"/>
        <v>0.12045977176706159</v>
      </c>
      <c r="T92" s="67">
        <f t="shared" si="90"/>
        <v>0.10767922770439661</v>
      </c>
      <c r="U92" s="67">
        <f t="shared" si="90"/>
        <v>9.2321095022302999E-2</v>
      </c>
      <c r="V92" s="67">
        <f t="shared" si="90"/>
        <v>9.6707255809659998E-2</v>
      </c>
      <c r="W92" s="67">
        <f t="shared" si="90"/>
        <v>9.2503751191264708E-2</v>
      </c>
      <c r="X92" s="67">
        <f t="shared" si="90"/>
        <v>8.3037359372864994E-2</v>
      </c>
      <c r="Y92" s="67">
        <f t="shared" si="90"/>
        <v>9.1202597209062999E-2</v>
      </c>
      <c r="Z92" s="67">
        <f t="shared" si="90"/>
        <v>9.2513133579343293E-2</v>
      </c>
      <c r="AA92" s="67">
        <f t="shared" si="90"/>
        <v>9.6767743301793815E-2</v>
      </c>
      <c r="AB92" s="67">
        <f t="shared" si="90"/>
        <v>0.1010459661659468</v>
      </c>
      <c r="AC92" s="67">
        <f t="shared" si="90"/>
        <v>0.10370648589440841</v>
      </c>
      <c r="AD92" s="67">
        <f t="shared" si="90"/>
        <v>0.1121852586008113</v>
      </c>
      <c r="AE92" s="67">
        <f t="shared" ref="AE92:AH92" si="91">SUBTOTAL(9,AE93:AE96)</f>
        <v>0.11566349049352169</v>
      </c>
      <c r="AF92" s="67">
        <f t="shared" si="91"/>
        <v>0.12759734865565212</v>
      </c>
      <c r="AG92" s="67">
        <f t="shared" ref="AG92" si="92">SUBTOTAL(9,AG93:AG96)</f>
        <v>0.11821715181933701</v>
      </c>
      <c r="AH92" s="67">
        <f t="shared" si="91"/>
        <v>0.15128130141616331</v>
      </c>
      <c r="AI92" s="67">
        <f t="shared" ref="AI92:AJ92" si="93">SUBTOTAL(9,AI93:AI96)</f>
        <v>0.15696206347135663</v>
      </c>
      <c r="AJ92" s="67">
        <f t="shared" si="93"/>
        <v>0.16178528316216625</v>
      </c>
      <c r="AK92" s="30">
        <f t="shared" si="68"/>
        <v>0.27050047747748507</v>
      </c>
      <c r="AL92" s="38">
        <f t="shared" si="69"/>
        <v>7.7528310054209015E-3</v>
      </c>
      <c r="AM92" s="38">
        <f t="shared" si="70"/>
        <v>3.0728569592803456E-2</v>
      </c>
      <c r="AN92" s="45">
        <f t="shared" si="71"/>
        <v>7.5587346967269479E-3</v>
      </c>
    </row>
    <row r="93" spans="1:40" ht="14.5" hidden="1" outlineLevel="2" x14ac:dyDescent="0.35">
      <c r="A93" s="51" t="str">
        <f t="shared" si="76"/>
        <v>CH4</v>
      </c>
      <c r="B93" s="13" t="s">
        <v>36</v>
      </c>
      <c r="C93" s="13" t="s">
        <v>5</v>
      </c>
      <c r="D93" s="18" t="s">
        <v>5</v>
      </c>
      <c r="E93" s="60">
        <v>1.9990207670325898E-2</v>
      </c>
      <c r="F93" s="69">
        <v>1.9793315128120999E-2</v>
      </c>
      <c r="G93" s="69">
        <v>2.03072763237938E-2</v>
      </c>
      <c r="H93" s="69">
        <v>2.1254302950941498E-2</v>
      </c>
      <c r="I93" s="69">
        <v>2.2886575812955001E-2</v>
      </c>
      <c r="J93" s="69">
        <v>2.4142493466843499E-2</v>
      </c>
      <c r="K93" s="69">
        <v>2.4867523350843499E-2</v>
      </c>
      <c r="L93" s="69">
        <v>2.5640509698843499E-2</v>
      </c>
      <c r="M93" s="69">
        <v>2.6925469821666902E-2</v>
      </c>
      <c r="N93" s="69">
        <v>2.85774207723027E-2</v>
      </c>
      <c r="O93" s="69">
        <v>2.9793660997779199E-2</v>
      </c>
      <c r="P93" s="69">
        <v>3.0964098337204E-2</v>
      </c>
      <c r="Q93" s="69">
        <v>3.1237995121199999E-2</v>
      </c>
      <c r="R93" s="69">
        <v>3.2799063555000001E-2</v>
      </c>
      <c r="S93" s="69">
        <v>3.6048605669999997E-2</v>
      </c>
      <c r="T93" s="69">
        <v>3.5469318024000003E-2</v>
      </c>
      <c r="U93" s="69">
        <v>3.4695732554999997E-2</v>
      </c>
      <c r="V93" s="69">
        <v>3.0190368109500001E-2</v>
      </c>
      <c r="W93" s="69">
        <v>2.9615596249500001E-2</v>
      </c>
      <c r="X93" s="69">
        <v>3.4019137588499997E-2</v>
      </c>
      <c r="Y93" s="69">
        <v>3.0938317452E-2</v>
      </c>
      <c r="Z93" s="69">
        <v>2.5556833494000002E-2</v>
      </c>
      <c r="AA93" s="69">
        <v>3.5538439936500001E-2</v>
      </c>
      <c r="AB93" s="69">
        <v>3.5073833902069099E-2</v>
      </c>
      <c r="AC93" s="69">
        <v>4.0098232717724301E-2</v>
      </c>
      <c r="AD93" s="69">
        <v>4.0689503327781498E-2</v>
      </c>
      <c r="AE93" s="69">
        <v>3.6520834285482098E-2</v>
      </c>
      <c r="AF93" s="69">
        <v>3.6406172246940503E-2</v>
      </c>
      <c r="AG93" s="69">
        <v>3.8821246610436601E-2</v>
      </c>
      <c r="AH93" s="69">
        <v>3.8417748101978101E-2</v>
      </c>
      <c r="AI93" s="69">
        <v>3.5573206274152697E-2</v>
      </c>
      <c r="AJ93" s="69">
        <v>3.4625628943340397E-2</v>
      </c>
      <c r="AK93" s="31">
        <f t="shared" si="68"/>
        <v>0.73212952633502582</v>
      </c>
      <c r="AL93" s="39">
        <f t="shared" si="69"/>
        <v>1.7878967968248949E-2</v>
      </c>
      <c r="AM93" s="39">
        <f t="shared" si="70"/>
        <v>-2.6637388924394045E-2</v>
      </c>
      <c r="AN93" s="46">
        <f t="shared" si="71"/>
        <v>1.6177364082472054E-3</v>
      </c>
    </row>
    <row r="94" spans="1:40" ht="14.5" hidden="1" outlineLevel="2" x14ac:dyDescent="0.35">
      <c r="A94" s="51" t="str">
        <f t="shared" si="76"/>
        <v>CH4</v>
      </c>
      <c r="B94" s="13" t="s">
        <v>36</v>
      </c>
      <c r="C94" s="13" t="s">
        <v>6</v>
      </c>
      <c r="D94" s="18" t="s">
        <v>6</v>
      </c>
      <c r="E94" s="60">
        <v>1.4769326202303999E-2</v>
      </c>
      <c r="F94" s="69">
        <v>1.5030141279232001E-2</v>
      </c>
      <c r="G94" s="69">
        <v>1.3728664651968E-2</v>
      </c>
      <c r="H94" s="69">
        <v>1.6153657255584E-2</v>
      </c>
      <c r="I94" s="69">
        <v>1.5702198632544E-2</v>
      </c>
      <c r="J94" s="69">
        <v>1.4465232394248099E-2</v>
      </c>
      <c r="K94" s="69">
        <v>1.40888985790645E-2</v>
      </c>
      <c r="L94" s="69">
        <v>1.3959517052557199E-2</v>
      </c>
      <c r="M94" s="69">
        <v>1.34766257975634E-2</v>
      </c>
      <c r="N94" s="69">
        <v>1.199991111404E-2</v>
      </c>
      <c r="O94" s="69">
        <v>1.1849283516195601E-2</v>
      </c>
      <c r="P94" s="69">
        <v>1.4823029240224E-2</v>
      </c>
      <c r="Q94" s="69">
        <v>1.43106138514672E-2</v>
      </c>
      <c r="R94" s="69">
        <v>1.72741198740088E-2</v>
      </c>
      <c r="S94" s="69">
        <v>1.3509883483383601E-2</v>
      </c>
      <c r="T94" s="69">
        <v>1.25906356500546E-2</v>
      </c>
      <c r="U94" s="69">
        <v>1.3235049833103E-2</v>
      </c>
      <c r="V94" s="69">
        <v>1.387182841501E-2</v>
      </c>
      <c r="W94" s="69">
        <v>1.50487766920047E-2</v>
      </c>
      <c r="X94" s="69">
        <v>1.2242779671675001E-2</v>
      </c>
      <c r="Y94" s="69">
        <v>1.3730991100755E-2</v>
      </c>
      <c r="Z94" s="69">
        <v>1.2266684346628001E-2</v>
      </c>
      <c r="AA94" s="69">
        <v>1.3457863989E-2</v>
      </c>
      <c r="AB94" s="69">
        <v>1.3908403267399999E-2</v>
      </c>
      <c r="AC94" s="69">
        <v>9.5219927278099997E-3</v>
      </c>
      <c r="AD94" s="69">
        <v>9.4365006310499992E-3</v>
      </c>
      <c r="AE94" s="69">
        <v>1.0282457333100001E-2</v>
      </c>
      <c r="AF94" s="69">
        <v>9.4531036308549993E-3</v>
      </c>
      <c r="AG94" s="69">
        <v>7.3442559840649997E-3</v>
      </c>
      <c r="AH94" s="69">
        <v>7.58088329477193E-3</v>
      </c>
      <c r="AI94" s="69">
        <v>5.3744143494797404E-3</v>
      </c>
      <c r="AJ94" s="69">
        <v>4.6414524316168099E-3</v>
      </c>
      <c r="AK94" s="31">
        <f t="shared" si="68"/>
        <v>-0.68573702225543998</v>
      </c>
      <c r="AL94" s="39">
        <f t="shared" si="69"/>
        <v>-3.6650996896799182E-2</v>
      </c>
      <c r="AM94" s="39">
        <f t="shared" si="70"/>
        <v>-0.13637986768435217</v>
      </c>
      <c r="AN94" s="46">
        <f t="shared" si="71"/>
        <v>2.1685228008596751E-4</v>
      </c>
    </row>
    <row r="95" spans="1:40" ht="14.5" hidden="1" outlineLevel="2" x14ac:dyDescent="0.35">
      <c r="A95" s="51" t="str">
        <f t="shared" si="76"/>
        <v>CH4</v>
      </c>
      <c r="B95" s="13" t="s">
        <v>36</v>
      </c>
      <c r="C95" s="13" t="s">
        <v>7</v>
      </c>
      <c r="D95" s="18" t="s">
        <v>7</v>
      </c>
      <c r="E95" s="60">
        <v>9.1314377799800006E-2</v>
      </c>
      <c r="F95" s="69">
        <v>8.7721770586949993E-2</v>
      </c>
      <c r="G95" s="69">
        <v>0.1211905594563</v>
      </c>
      <c r="H95" s="69">
        <v>6.0084573197250003E-2</v>
      </c>
      <c r="I95" s="69">
        <v>0.15667548308964999</v>
      </c>
      <c r="J95" s="69">
        <v>0.10693451414745</v>
      </c>
      <c r="K95" s="69">
        <v>5.9031588660049997E-2</v>
      </c>
      <c r="L95" s="69">
        <v>5.7000907522650003E-2</v>
      </c>
      <c r="M95" s="69">
        <v>5.15637465696E-2</v>
      </c>
      <c r="N95" s="69">
        <v>4.6752178320750001E-2</v>
      </c>
      <c r="O95" s="69">
        <v>4.8024639510200001E-2</v>
      </c>
      <c r="P95" s="69">
        <v>4.2916937011499998E-2</v>
      </c>
      <c r="Q95" s="69">
        <v>4.0258629851649998E-2</v>
      </c>
      <c r="R95" s="69">
        <v>5.1498467125800002E-2</v>
      </c>
      <c r="S95" s="69">
        <v>7.0045199501549998E-2</v>
      </c>
      <c r="T95" s="69">
        <v>5.8679269834149998E-2</v>
      </c>
      <c r="U95" s="69">
        <v>4.3320529556599999E-2</v>
      </c>
      <c r="V95" s="69">
        <v>5.164420283625E-2</v>
      </c>
      <c r="W95" s="69">
        <v>4.6877565220250002E-2</v>
      </c>
      <c r="X95" s="69">
        <v>3.5754396580650001E-2</v>
      </c>
      <c r="Y95" s="69">
        <v>4.5540529557276999E-2</v>
      </c>
      <c r="Z95" s="69">
        <v>5.37676714205583E-2</v>
      </c>
      <c r="AA95" s="69">
        <v>4.6867728559201703E-2</v>
      </c>
      <c r="AB95" s="69">
        <v>5.1123722632521601E-2</v>
      </c>
      <c r="AC95" s="69">
        <v>5.3124422625882302E-2</v>
      </c>
      <c r="AD95" s="69">
        <v>6.1034008446159797E-2</v>
      </c>
      <c r="AE95" s="69">
        <v>6.7717888954619596E-2</v>
      </c>
      <c r="AF95" s="69">
        <v>8.0709460758102702E-2</v>
      </c>
      <c r="AG95" s="69">
        <v>7.1064972972997104E-2</v>
      </c>
      <c r="AH95" s="69">
        <v>0.104308201955671</v>
      </c>
      <c r="AI95" s="69">
        <v>0.115069821939671</v>
      </c>
      <c r="AJ95" s="69">
        <v>0.121563745528645</v>
      </c>
      <c r="AK95" s="31">
        <f t="shared" si="68"/>
        <v>0.33126620864859291</v>
      </c>
      <c r="AL95" s="39">
        <f t="shared" si="69"/>
        <v>9.2727449302658638E-3</v>
      </c>
      <c r="AM95" s="39">
        <f t="shared" si="70"/>
        <v>5.643463663634285E-2</v>
      </c>
      <c r="AN95" s="46">
        <f t="shared" si="71"/>
        <v>5.6795530670760855E-3</v>
      </c>
    </row>
    <row r="96" spans="1:40" ht="14.5" hidden="1" outlineLevel="2" x14ac:dyDescent="0.35">
      <c r="A96" s="51" t="str">
        <f t="shared" si="76"/>
        <v>CH4</v>
      </c>
      <c r="B96" s="13" t="s">
        <v>36</v>
      </c>
      <c r="C96" s="13" t="s">
        <v>8</v>
      </c>
      <c r="D96" s="18" t="s">
        <v>8</v>
      </c>
      <c r="E96" s="60">
        <v>1.2658934123999999E-3</v>
      </c>
      <c r="F96" s="69">
        <v>1.278099756E-3</v>
      </c>
      <c r="G96" s="69">
        <v>1.2794772672E-3</v>
      </c>
      <c r="H96" s="69">
        <v>1.2781270799999999E-3</v>
      </c>
      <c r="I96" s="69">
        <v>1.35613008E-3</v>
      </c>
      <c r="J96" s="69">
        <v>1.3809971268000001E-3</v>
      </c>
      <c r="K96" s="69">
        <v>9.6417869408229196E-4</v>
      </c>
      <c r="L96" s="69">
        <v>7.5935190599999997E-4</v>
      </c>
      <c r="M96" s="69">
        <v>8.8162349399999998E-4</v>
      </c>
      <c r="N96" s="69">
        <v>6.3162122400000004E-4</v>
      </c>
      <c r="O96" s="69">
        <v>4.9670279999999996E-4</v>
      </c>
      <c r="P96" s="69">
        <v>5.4957668399999995E-4</v>
      </c>
      <c r="Q96" s="69">
        <v>8.0252085099600005E-4</v>
      </c>
      <c r="R96" s="69">
        <v>9.2296246132800004E-4</v>
      </c>
      <c r="S96" s="69">
        <v>8.5608311212800002E-4</v>
      </c>
      <c r="T96" s="69">
        <v>9.4000419619199996E-4</v>
      </c>
      <c r="U96" s="69">
        <v>1.0697830775999999E-3</v>
      </c>
      <c r="V96" s="69">
        <v>1.0008564488999999E-3</v>
      </c>
      <c r="W96" s="69">
        <v>9.6181302950999997E-4</v>
      </c>
      <c r="X96" s="69">
        <v>1.0210455320400001E-3</v>
      </c>
      <c r="Y96" s="69">
        <v>9.9275909903099994E-4</v>
      </c>
      <c r="Z96" s="69">
        <v>9.2194431815700005E-4</v>
      </c>
      <c r="AA96" s="69">
        <v>9.0371081709210899E-4</v>
      </c>
      <c r="AB96" s="69">
        <v>9.4000636395610805E-4</v>
      </c>
      <c r="AC96" s="69">
        <v>9.6183782299180199E-4</v>
      </c>
      <c r="AD96" s="69">
        <v>1.02524619582E-3</v>
      </c>
      <c r="AE96" s="69">
        <v>1.1423099203200001E-3</v>
      </c>
      <c r="AF96" s="69">
        <v>1.02861201975391E-3</v>
      </c>
      <c r="AG96" s="69">
        <v>9.8667625183830403E-4</v>
      </c>
      <c r="AH96" s="69">
        <v>9.74468063742255E-4</v>
      </c>
      <c r="AI96" s="69">
        <v>9.4462090805319803E-4</v>
      </c>
      <c r="AJ96" s="69">
        <v>9.5445625856403803E-4</v>
      </c>
      <c r="AK96" s="31">
        <f t="shared" si="68"/>
        <v>-0.24602162455803445</v>
      </c>
      <c r="AL96" s="39">
        <f t="shared" si="69"/>
        <v>-9.0680412250806475E-3</v>
      </c>
      <c r="AM96" s="39">
        <f t="shared" si="70"/>
        <v>1.0411955131408135E-2</v>
      </c>
      <c r="AN96" s="46">
        <f t="shared" si="71"/>
        <v>4.4592941317689021E-5</v>
      </c>
    </row>
    <row r="97" spans="1:40" ht="14.5" hidden="1" outlineLevel="1" x14ac:dyDescent="0.35">
      <c r="A97" s="51" t="str">
        <f t="shared" si="76"/>
        <v/>
      </c>
      <c r="B97" s="13"/>
      <c r="C97" s="13"/>
      <c r="D97" s="17" t="s">
        <v>37</v>
      </c>
      <c r="E97" s="59">
        <f>SUBTOTAL(9,E98:E101)</f>
        <v>3.2612082518385099</v>
      </c>
      <c r="F97" s="67">
        <f t="shared" ref="F97:AD97" si="94">SUBTOTAL(9,F98:F101)</f>
        <v>2.9326209961503551</v>
      </c>
      <c r="G97" s="67">
        <f t="shared" si="94"/>
        <v>2.6262208552819253</v>
      </c>
      <c r="H97" s="67">
        <f t="shared" si="94"/>
        <v>2.5502297836771399</v>
      </c>
      <c r="I97" s="67">
        <f t="shared" si="94"/>
        <v>2.5694770281899002</v>
      </c>
      <c r="J97" s="67">
        <f t="shared" si="94"/>
        <v>2.5708082029513899</v>
      </c>
      <c r="K97" s="67">
        <f t="shared" si="94"/>
        <v>2.5824555461209702</v>
      </c>
      <c r="L97" s="67">
        <f t="shared" si="94"/>
        <v>2.6304498555384201</v>
      </c>
      <c r="M97" s="67">
        <f t="shared" si="94"/>
        <v>2.686324776770455</v>
      </c>
      <c r="N97" s="67">
        <f t="shared" si="94"/>
        <v>2.6847321754095903</v>
      </c>
      <c r="O97" s="67">
        <f t="shared" si="94"/>
        <v>2.7083762775369404</v>
      </c>
      <c r="P97" s="67">
        <f t="shared" si="94"/>
        <v>2.6408293492523702</v>
      </c>
      <c r="Q97" s="67">
        <f t="shared" si="94"/>
        <v>2.6077900224606898</v>
      </c>
      <c r="R97" s="67">
        <f t="shared" si="94"/>
        <v>2.6790904342728448</v>
      </c>
      <c r="S97" s="67">
        <f t="shared" si="94"/>
        <v>2.7055573803440449</v>
      </c>
      <c r="T97" s="67">
        <f t="shared" si="94"/>
        <v>2.7164093662980449</v>
      </c>
      <c r="U97" s="67">
        <f t="shared" si="94"/>
        <v>2.6630509344502702</v>
      </c>
      <c r="V97" s="67">
        <f t="shared" si="94"/>
        <v>2.6256366084430902</v>
      </c>
      <c r="W97" s="67">
        <f t="shared" si="94"/>
        <v>2.567763639987485</v>
      </c>
      <c r="X97" s="67">
        <f t="shared" si="94"/>
        <v>2.7066804124845851</v>
      </c>
      <c r="Y97" s="67">
        <f t="shared" si="94"/>
        <v>2.6030855031377418</v>
      </c>
      <c r="Z97" s="67">
        <f t="shared" si="94"/>
        <v>2.6474062319608178</v>
      </c>
      <c r="AA97" s="67">
        <f t="shared" si="94"/>
        <v>2.5730869643834557</v>
      </c>
      <c r="AB97" s="67">
        <f t="shared" si="94"/>
        <v>2.5284729930134429</v>
      </c>
      <c r="AC97" s="67">
        <f t="shared" si="94"/>
        <v>2.50000881618474</v>
      </c>
      <c r="AD97" s="67">
        <f t="shared" si="94"/>
        <v>2.4824381005595502</v>
      </c>
      <c r="AE97" s="67">
        <f t="shared" ref="AE97:AH97" si="95">SUBTOTAL(9,AE98:AE101)</f>
        <v>2.4490561724857547</v>
      </c>
      <c r="AF97" s="67">
        <f t="shared" si="95"/>
        <v>2.4040714744339065</v>
      </c>
      <c r="AG97" s="67">
        <f t="shared" ref="AG97" si="96">SUBTOTAL(9,AG98:AG101)</f>
        <v>2.3774147800875616</v>
      </c>
      <c r="AH97" s="67">
        <f t="shared" si="95"/>
        <v>2.3573203240452147</v>
      </c>
      <c r="AI97" s="67">
        <f t="shared" ref="AI97:AJ97" si="97">SUBTOTAL(9,AI98:AI101)</f>
        <v>2.3735813752182637</v>
      </c>
      <c r="AJ97" s="67">
        <f t="shared" si="97"/>
        <v>2.3800954557260354</v>
      </c>
      <c r="AK97" s="30">
        <f t="shared" si="68"/>
        <v>-0.27017986220774037</v>
      </c>
      <c r="AL97" s="38">
        <f t="shared" si="69"/>
        <v>-1.0108470922397639E-2</v>
      </c>
      <c r="AM97" s="38">
        <f t="shared" si="70"/>
        <v>2.7444100192994814E-3</v>
      </c>
      <c r="AN97" s="45">
        <f t="shared" si="71"/>
        <v>0.111199917267417</v>
      </c>
    </row>
    <row r="98" spans="1:40" ht="14.5" hidden="1" outlineLevel="2" x14ac:dyDescent="0.35">
      <c r="A98" s="51" t="str">
        <f t="shared" ref="A98:A113" si="98">IF(B98="","",A$17)</f>
        <v>CH4</v>
      </c>
      <c r="B98" s="13" t="s">
        <v>37</v>
      </c>
      <c r="C98" s="13" t="s">
        <v>5</v>
      </c>
      <c r="D98" s="18" t="s">
        <v>5</v>
      </c>
      <c r="E98" s="60">
        <v>1.5713999999999999E-2</v>
      </c>
      <c r="F98" s="69">
        <v>1.6951500000000001E-2</v>
      </c>
      <c r="G98" s="69">
        <v>1.9278E-2</v>
      </c>
      <c r="H98" s="69">
        <v>1.9471499999999999E-2</v>
      </c>
      <c r="I98" s="69">
        <v>2.0385E-2</v>
      </c>
      <c r="J98" s="69">
        <v>2.0042999999999998E-2</v>
      </c>
      <c r="K98" s="69">
        <v>2.1010500000000001E-2</v>
      </c>
      <c r="L98" s="69">
        <v>2.23065E-2</v>
      </c>
      <c r="M98" s="69">
        <v>2.30805E-2</v>
      </c>
      <c r="N98" s="69">
        <v>2.494088685E-2</v>
      </c>
      <c r="O98" s="69">
        <v>3.2658165000000003E-2</v>
      </c>
      <c r="P98" s="69">
        <v>3.2625063000000003E-2</v>
      </c>
      <c r="Q98" s="69">
        <v>3.09222E-2</v>
      </c>
      <c r="R98" s="69">
        <v>3.1303350000000001E-2</v>
      </c>
      <c r="S98" s="69">
        <v>3.2785694999999997E-2</v>
      </c>
      <c r="T98" s="69">
        <v>2.9564010000000002E-2</v>
      </c>
      <c r="U98" s="69">
        <v>3.1617180000000002E-2</v>
      </c>
      <c r="V98" s="69">
        <v>2.5445385000000001E-2</v>
      </c>
      <c r="W98" s="69">
        <v>2.4599002500000001E-2</v>
      </c>
      <c r="X98" s="69">
        <v>2.952065475E-2</v>
      </c>
      <c r="Y98" s="69">
        <v>2.6964837674999999E-2</v>
      </c>
      <c r="Z98" s="69">
        <v>2.527884E-2</v>
      </c>
      <c r="AA98" s="69">
        <v>2.824335E-2</v>
      </c>
      <c r="AB98" s="69">
        <v>2.7800237497168898E-2</v>
      </c>
      <c r="AC98" s="69">
        <v>2.9708917480122901E-2</v>
      </c>
      <c r="AD98" s="69">
        <v>3.0942215224399001E-2</v>
      </c>
      <c r="AE98" s="69">
        <v>2.88776630340138E-2</v>
      </c>
      <c r="AF98" s="69">
        <v>3.0700332519841399E-2</v>
      </c>
      <c r="AG98" s="69">
        <v>3.0521404951715399E-2</v>
      </c>
      <c r="AH98" s="69">
        <v>3.0753500462710699E-2</v>
      </c>
      <c r="AI98" s="69">
        <v>3.23900117239753E-2</v>
      </c>
      <c r="AJ98" s="69">
        <v>3.2358583119180599E-2</v>
      </c>
      <c r="AK98" s="31">
        <f t="shared" si="68"/>
        <v>1.0592200024933565</v>
      </c>
      <c r="AL98" s="39">
        <f t="shared" si="69"/>
        <v>2.357446602625024E-2</v>
      </c>
      <c r="AM98" s="39">
        <f t="shared" si="70"/>
        <v>-9.7031779619383141E-4</v>
      </c>
      <c r="AN98" s="46">
        <f t="shared" si="71"/>
        <v>1.5118182579975917E-3</v>
      </c>
    </row>
    <row r="99" spans="1:40" ht="14.5" hidden="1" outlineLevel="2" x14ac:dyDescent="0.35">
      <c r="A99" s="51" t="str">
        <f t="shared" si="98"/>
        <v>CH4</v>
      </c>
      <c r="B99" s="13" t="s">
        <v>37</v>
      </c>
      <c r="C99" s="13" t="s">
        <v>6</v>
      </c>
      <c r="D99" s="18" t="s">
        <v>6</v>
      </c>
      <c r="E99" s="60">
        <v>1.0936669800000001</v>
      </c>
      <c r="F99" s="69">
        <v>0.75413020809599995</v>
      </c>
      <c r="G99" s="69">
        <v>0.43655330361599998</v>
      </c>
      <c r="H99" s="69">
        <v>0.353120588736</v>
      </c>
      <c r="I99" s="69">
        <v>0.36368777404800001</v>
      </c>
      <c r="J99" s="69">
        <v>0.35871900211050001</v>
      </c>
      <c r="K99" s="69">
        <v>0.34269531572549999</v>
      </c>
      <c r="L99" s="69">
        <v>0.35676811307099998</v>
      </c>
      <c r="M99" s="69">
        <v>0.37311990958199998</v>
      </c>
      <c r="N99" s="69">
        <v>0.3327316917</v>
      </c>
      <c r="O99" s="69">
        <v>0.30796791575850002</v>
      </c>
      <c r="P99" s="69">
        <v>0.205447768113</v>
      </c>
      <c r="Q99" s="69">
        <v>0.17239142198400001</v>
      </c>
      <c r="R99" s="69">
        <v>0.23478880621949999</v>
      </c>
      <c r="S99" s="69">
        <v>0.247111116582135</v>
      </c>
      <c r="T99" s="69">
        <v>0.25087072049850001</v>
      </c>
      <c r="U99" s="69">
        <v>0.19544257094427001</v>
      </c>
      <c r="V99" s="69">
        <v>0.15671447909681999</v>
      </c>
      <c r="W99" s="69">
        <v>0.103531630615605</v>
      </c>
      <c r="X99" s="69">
        <v>0.24379996568479501</v>
      </c>
      <c r="Y99" s="69">
        <v>0.15143529209337001</v>
      </c>
      <c r="Z99" s="69">
        <v>0.20664949147841999</v>
      </c>
      <c r="AA99" s="69">
        <v>0.135187185057</v>
      </c>
      <c r="AB99" s="69">
        <v>9.4615660362000004E-2</v>
      </c>
      <c r="AC99" s="69">
        <v>9.8662165955400005E-2</v>
      </c>
      <c r="AD99" s="69">
        <v>0.1112789656635</v>
      </c>
      <c r="AE99" s="69">
        <v>9.7873545408000001E-2</v>
      </c>
      <c r="AF99" s="69">
        <v>8.4434094670500004E-2</v>
      </c>
      <c r="AG99" s="69">
        <v>8.9491817045999997E-2</v>
      </c>
      <c r="AH99" s="69">
        <v>6.6683652122037099E-2</v>
      </c>
      <c r="AI99" s="69">
        <v>7.7442553262662306E-2</v>
      </c>
      <c r="AJ99" s="69">
        <v>6.7474345171735006E-2</v>
      </c>
      <c r="AK99" s="31">
        <f t="shared" si="68"/>
        <v>-0.93830448719249526</v>
      </c>
      <c r="AL99" s="39">
        <f t="shared" si="69"/>
        <v>-8.5937437310352083E-2</v>
      </c>
      <c r="AM99" s="39">
        <f t="shared" si="70"/>
        <v>-0.1287174514651922</v>
      </c>
      <c r="AN99" s="46">
        <f t="shared" si="71"/>
        <v>3.1524540676379207E-3</v>
      </c>
    </row>
    <row r="100" spans="1:40" ht="14.5" hidden="1" outlineLevel="2" x14ac:dyDescent="0.35">
      <c r="A100" s="51" t="str">
        <f t="shared" si="98"/>
        <v>CH4</v>
      </c>
      <c r="B100" s="13" t="s">
        <v>37</v>
      </c>
      <c r="C100" s="13" t="s">
        <v>7</v>
      </c>
      <c r="D100" s="18" t="s">
        <v>7</v>
      </c>
      <c r="E100" s="60">
        <v>0.21514749042573</v>
      </c>
      <c r="F100" s="69">
        <v>0.22466979432157499</v>
      </c>
      <c r="G100" s="69">
        <v>0.23343063278114501</v>
      </c>
      <c r="H100" s="69">
        <v>0.24052156453636001</v>
      </c>
      <c r="I100" s="69">
        <v>0.24833750364112001</v>
      </c>
      <c r="J100" s="69">
        <v>0.25348680758810999</v>
      </c>
      <c r="K100" s="69">
        <v>0.25929324554896999</v>
      </c>
      <c r="L100" s="69">
        <v>0.26368509672868001</v>
      </c>
      <c r="M100" s="69">
        <v>0.27261953459050497</v>
      </c>
      <c r="N100" s="69">
        <v>0.28168942421498999</v>
      </c>
      <c r="O100" s="69">
        <v>0.28997936600082003</v>
      </c>
      <c r="P100" s="69">
        <v>0.29892123616056998</v>
      </c>
      <c r="Q100" s="69">
        <v>0.30825061342570997</v>
      </c>
      <c r="R100" s="69">
        <v>0.31660196444872502</v>
      </c>
      <c r="S100" s="69">
        <v>0.32637975807961001</v>
      </c>
      <c r="T100" s="69">
        <v>0.33397490544189501</v>
      </c>
      <c r="U100" s="69">
        <v>0.34322181578542998</v>
      </c>
      <c r="V100" s="69">
        <v>0.35120218779498003</v>
      </c>
      <c r="W100" s="69">
        <v>0.35679697729587001</v>
      </c>
      <c r="X100" s="69">
        <v>0.36348982469633001</v>
      </c>
      <c r="Y100" s="69">
        <v>0.37192604263823198</v>
      </c>
      <c r="Z100" s="69">
        <v>0.37905480417273801</v>
      </c>
      <c r="AA100" s="69">
        <v>0.39043538995895599</v>
      </c>
      <c r="AB100" s="69">
        <v>0.39920708483342399</v>
      </c>
      <c r="AC100" s="69">
        <v>0.40328704613427702</v>
      </c>
      <c r="AD100" s="69">
        <v>0.41607619460958101</v>
      </c>
      <c r="AE100" s="69">
        <v>0.431012644099521</v>
      </c>
      <c r="AF100" s="69">
        <v>0.43476468296924498</v>
      </c>
      <c r="AG100" s="69">
        <v>0.44202033141399599</v>
      </c>
      <c r="AH100" s="69">
        <v>0.45066482751144699</v>
      </c>
      <c r="AI100" s="69">
        <v>0.45475153565860599</v>
      </c>
      <c r="AJ100" s="69">
        <v>0.46338910489410001</v>
      </c>
      <c r="AK100" s="31">
        <f t="shared" si="68"/>
        <v>1.1538206370762398</v>
      </c>
      <c r="AL100" s="39">
        <f t="shared" si="69"/>
        <v>2.5058602422015186E-2</v>
      </c>
      <c r="AM100" s="39">
        <f t="shared" si="70"/>
        <v>1.8994040829316772E-2</v>
      </c>
      <c r="AN100" s="46">
        <f t="shared" si="71"/>
        <v>2.1649900638597602E-2</v>
      </c>
    </row>
    <row r="101" spans="1:40" ht="14.5" hidden="1" outlineLevel="2" x14ac:dyDescent="0.35">
      <c r="A101" s="51" t="str">
        <f t="shared" si="98"/>
        <v>CH4</v>
      </c>
      <c r="B101" s="13" t="s">
        <v>37</v>
      </c>
      <c r="C101" s="13" t="s">
        <v>8</v>
      </c>
      <c r="D101" s="18" t="s">
        <v>8</v>
      </c>
      <c r="E101" s="60">
        <v>1.9366797814127801</v>
      </c>
      <c r="F101" s="69">
        <v>1.9368694937327799</v>
      </c>
      <c r="G101" s="69">
        <v>1.93695891888478</v>
      </c>
      <c r="H101" s="69">
        <v>1.9371161304047799</v>
      </c>
      <c r="I101" s="69">
        <v>1.9370667505007799</v>
      </c>
      <c r="J101" s="69">
        <v>1.93855939325278</v>
      </c>
      <c r="K101" s="69">
        <v>1.9594564848464999</v>
      </c>
      <c r="L101" s="69">
        <v>1.9876901457387399</v>
      </c>
      <c r="M101" s="69">
        <v>2.0175048325979499</v>
      </c>
      <c r="N101" s="69">
        <v>2.0453701726446001</v>
      </c>
      <c r="O101" s="69">
        <v>2.0777708307776201</v>
      </c>
      <c r="P101" s="69">
        <v>2.1038352819788</v>
      </c>
      <c r="Q101" s="69">
        <v>2.0962257870509799</v>
      </c>
      <c r="R101" s="69">
        <v>2.09639631360462</v>
      </c>
      <c r="S101" s="69">
        <v>2.0992808106823002</v>
      </c>
      <c r="T101" s="69">
        <v>2.1019997303576501</v>
      </c>
      <c r="U101" s="69">
        <v>2.0927693677205701</v>
      </c>
      <c r="V101" s="69">
        <v>2.0922745565512901</v>
      </c>
      <c r="W101" s="69">
        <v>2.08283602957601</v>
      </c>
      <c r="X101" s="69">
        <v>2.0698699673534602</v>
      </c>
      <c r="Y101" s="69">
        <v>2.0527593307311398</v>
      </c>
      <c r="Z101" s="69">
        <v>2.0364230963096599</v>
      </c>
      <c r="AA101" s="69">
        <v>2.0192210393674999</v>
      </c>
      <c r="AB101" s="69">
        <v>2.00685001032085</v>
      </c>
      <c r="AC101" s="69">
        <v>1.9683506866149401</v>
      </c>
      <c r="AD101" s="69">
        <v>1.9241407250620699</v>
      </c>
      <c r="AE101" s="69">
        <v>1.89129231994422</v>
      </c>
      <c r="AF101" s="69">
        <v>1.85417236427432</v>
      </c>
      <c r="AG101" s="69">
        <v>1.81538122667585</v>
      </c>
      <c r="AH101" s="69">
        <v>1.8092183439490199</v>
      </c>
      <c r="AI101" s="69">
        <v>1.8089972745730201</v>
      </c>
      <c r="AJ101" s="69">
        <v>1.8168734225410199</v>
      </c>
      <c r="AK101" s="31">
        <f t="shared" si="68"/>
        <v>-6.1861728521977466E-2</v>
      </c>
      <c r="AL101" s="39">
        <f t="shared" si="69"/>
        <v>-2.0578130156529983E-3</v>
      </c>
      <c r="AM101" s="39">
        <f t="shared" si="70"/>
        <v>4.3538749774285623E-3</v>
      </c>
      <c r="AN101" s="46">
        <f t="shared" si="71"/>
        <v>8.4885744303183894E-2</v>
      </c>
    </row>
    <row r="102" spans="1:40" ht="15" collapsed="1" thickBot="1" x14ac:dyDescent="0.4">
      <c r="A102" s="51" t="str">
        <f t="shared" si="98"/>
        <v/>
      </c>
      <c r="B102" s="13"/>
      <c r="C102" s="13"/>
      <c r="D102" s="21" t="s">
        <v>38</v>
      </c>
      <c r="E102" s="62">
        <f>SUBTOTAL(9,E103:E110)</f>
        <v>38.861692897080388</v>
      </c>
      <c r="F102" s="71">
        <f t="shared" ref="F102:AD102" si="99">SUBTOTAL(9,F103:F110)</f>
        <v>37.712219520475273</v>
      </c>
      <c r="G102" s="71">
        <f t="shared" si="99"/>
        <v>36.501112546292788</v>
      </c>
      <c r="H102" s="71">
        <f t="shared" si="99"/>
        <v>39.157425602861096</v>
      </c>
      <c r="I102" s="71">
        <f t="shared" si="99"/>
        <v>41.728971364460442</v>
      </c>
      <c r="J102" s="71">
        <f t="shared" si="99"/>
        <v>35.177858455911135</v>
      </c>
      <c r="K102" s="71">
        <f t="shared" si="99"/>
        <v>44.962722106394175</v>
      </c>
      <c r="L102" s="71">
        <f t="shared" si="99"/>
        <v>44.167951018549559</v>
      </c>
      <c r="M102" s="71">
        <f t="shared" si="99"/>
        <v>43.736546497923932</v>
      </c>
      <c r="N102" s="71">
        <f t="shared" si="99"/>
        <v>42.955658165190926</v>
      </c>
      <c r="O102" s="71">
        <f t="shared" si="99"/>
        <v>40.591045300146355</v>
      </c>
      <c r="P102" s="71">
        <f t="shared" si="99"/>
        <v>41.961461617704828</v>
      </c>
      <c r="Q102" s="71">
        <f t="shared" si="99"/>
        <v>37.850605281165194</v>
      </c>
      <c r="R102" s="71">
        <f t="shared" si="99"/>
        <v>32.607421339371903</v>
      </c>
      <c r="S102" s="71">
        <f t="shared" si="99"/>
        <v>33.814590921348078</v>
      </c>
      <c r="T102" s="71">
        <f t="shared" si="99"/>
        <v>39.125825780001293</v>
      </c>
      <c r="U102" s="71">
        <f t="shared" si="99"/>
        <v>52.087276533983278</v>
      </c>
      <c r="V102" s="71">
        <f t="shared" si="99"/>
        <v>42.972242215426284</v>
      </c>
      <c r="W102" s="71">
        <f t="shared" si="99"/>
        <v>34.001097168422888</v>
      </c>
      <c r="X102" s="71">
        <f t="shared" si="99"/>
        <v>39.679576109003378</v>
      </c>
      <c r="Y102" s="71">
        <f t="shared" si="99"/>
        <v>50.382056994844071</v>
      </c>
      <c r="Z102" s="71">
        <f t="shared" si="99"/>
        <v>46.419655105297323</v>
      </c>
      <c r="AA102" s="71">
        <f t="shared" si="99"/>
        <v>33.713319842876771</v>
      </c>
      <c r="AB102" s="71">
        <f t="shared" si="99"/>
        <v>26.318645208596763</v>
      </c>
      <c r="AC102" s="71">
        <f t="shared" si="99"/>
        <v>26.073348876866461</v>
      </c>
      <c r="AD102" s="71">
        <f t="shared" si="99"/>
        <v>26.92966674805529</v>
      </c>
      <c r="AE102" s="71">
        <f t="shared" ref="AE102:AH102" si="100">SUBTOTAL(9,AE103:AE110)</f>
        <v>23.948254217388708</v>
      </c>
      <c r="AF102" s="71">
        <f t="shared" si="100"/>
        <v>19.029049432090218</v>
      </c>
      <c r="AG102" s="71">
        <f t="shared" ref="AG102" si="101">SUBTOTAL(9,AG103:AG110)</f>
        <v>18.992684311390786</v>
      </c>
      <c r="AH102" s="71">
        <f t="shared" si="100"/>
        <v>17.114355305248331</v>
      </c>
      <c r="AI102" s="71">
        <f t="shared" ref="AI102:AJ102" si="102">SUBTOTAL(9,AI103:AI110)</f>
        <v>16.790291132014509</v>
      </c>
      <c r="AJ102" s="71">
        <f t="shared" si="102"/>
        <v>16.320820232382122</v>
      </c>
      <c r="AK102" s="33">
        <f t="shared" si="68"/>
        <v>-0.58002806837042664</v>
      </c>
      <c r="AL102" s="41">
        <f t="shared" si="69"/>
        <v>-2.7598063562157216E-2</v>
      </c>
      <c r="AM102" s="41">
        <f t="shared" si="70"/>
        <v>-2.796085523122549E-2</v>
      </c>
      <c r="AN102" s="48">
        <f t="shared" si="71"/>
        <v>0.76252145904949009</v>
      </c>
    </row>
    <row r="103" spans="1:40" ht="14.5" hidden="1" outlineLevel="1" x14ac:dyDescent="0.35">
      <c r="A103" s="51" t="str">
        <f t="shared" si="98"/>
        <v>CH4</v>
      </c>
      <c r="B103" s="13" t="s">
        <v>39</v>
      </c>
      <c r="C103" s="13"/>
      <c r="D103" s="22" t="s">
        <v>39</v>
      </c>
      <c r="E103" s="59">
        <v>13.121311372999999</v>
      </c>
      <c r="F103" s="67">
        <v>8.806462775</v>
      </c>
      <c r="G103" s="67">
        <v>9.029060114</v>
      </c>
      <c r="H103" s="67">
        <v>8.9364907599999999</v>
      </c>
      <c r="I103" s="67">
        <v>10.270822447</v>
      </c>
      <c r="J103" s="67">
        <v>13.112219218</v>
      </c>
      <c r="K103" s="67">
        <v>18.976480646999999</v>
      </c>
      <c r="L103" s="67">
        <v>13.89126697</v>
      </c>
      <c r="M103" s="67">
        <v>15.472580913</v>
      </c>
      <c r="N103" s="67">
        <v>17.140840943000001</v>
      </c>
      <c r="O103" s="67">
        <v>16.720527548</v>
      </c>
      <c r="P103" s="67">
        <v>17.075727825000001</v>
      </c>
      <c r="Q103" s="67">
        <v>16.981737118000002</v>
      </c>
      <c r="R103" s="67">
        <v>15.97654069</v>
      </c>
      <c r="S103" s="67">
        <v>15.002000189</v>
      </c>
      <c r="T103" s="67">
        <v>15.870661854</v>
      </c>
      <c r="U103" s="67">
        <v>20.192290929999999</v>
      </c>
      <c r="V103" s="67">
        <v>12.934504152000001</v>
      </c>
      <c r="W103" s="67">
        <v>16.289203653000001</v>
      </c>
      <c r="X103" s="67">
        <v>19.522800909057</v>
      </c>
      <c r="Y103" s="67">
        <v>23.649321099360002</v>
      </c>
      <c r="Z103" s="67">
        <v>16.524939419999999</v>
      </c>
      <c r="AA103" s="67">
        <v>11.518744589728</v>
      </c>
      <c r="AB103" s="67">
        <v>10.829586325206201</v>
      </c>
      <c r="AC103" s="67">
        <v>9.0143210695447404</v>
      </c>
      <c r="AD103" s="67">
        <v>7.6122805213599998</v>
      </c>
      <c r="AE103" s="67">
        <v>6.9610873399054496</v>
      </c>
      <c r="AF103" s="67">
        <v>2.5420683730000002</v>
      </c>
      <c r="AG103" s="67">
        <v>2.8140250579999999</v>
      </c>
      <c r="AH103" s="67">
        <v>2.6425991930000001</v>
      </c>
      <c r="AI103" s="67">
        <v>2.455072022</v>
      </c>
      <c r="AJ103" s="67">
        <v>2.4976885582350001</v>
      </c>
      <c r="AK103" s="30">
        <f t="shared" si="68"/>
        <v>-0.80964642273678933</v>
      </c>
      <c r="AL103" s="38">
        <f t="shared" si="69"/>
        <v>-5.2105433898553155E-2</v>
      </c>
      <c r="AM103" s="38">
        <f t="shared" si="70"/>
        <v>1.7358568650170714E-2</v>
      </c>
      <c r="AN103" s="45">
        <f t="shared" si="71"/>
        <v>0.11669395879367457</v>
      </c>
    </row>
    <row r="104" spans="1:40" ht="14.5" hidden="1" outlineLevel="1" x14ac:dyDescent="0.35">
      <c r="A104" s="51" t="str">
        <f t="shared" si="98"/>
        <v/>
      </c>
      <c r="B104" s="13"/>
      <c r="C104" s="13"/>
      <c r="D104" s="22" t="s">
        <v>40</v>
      </c>
      <c r="E104" s="59">
        <f>SUBTOTAL(9,E105:E108)</f>
        <v>23.369785220207149</v>
      </c>
      <c r="F104" s="67">
        <f t="shared" ref="F104:AD104" si="103">SUBTOTAL(9,F105:F108)</f>
        <v>26.462856578983221</v>
      </c>
      <c r="G104" s="67">
        <f t="shared" si="103"/>
        <v>25.015548692159101</v>
      </c>
      <c r="H104" s="67">
        <f t="shared" si="103"/>
        <v>27.650232216260093</v>
      </c>
      <c r="I104" s="67">
        <f t="shared" si="103"/>
        <v>28.926146062740209</v>
      </c>
      <c r="J104" s="67">
        <f t="shared" si="103"/>
        <v>19.602151342368142</v>
      </c>
      <c r="K104" s="67">
        <f t="shared" si="103"/>
        <v>23.646577776349758</v>
      </c>
      <c r="L104" s="67">
        <f t="shared" si="103"/>
        <v>27.932763788698558</v>
      </c>
      <c r="M104" s="67">
        <f t="shared" si="103"/>
        <v>25.470344741920268</v>
      </c>
      <c r="N104" s="67">
        <f t="shared" si="103"/>
        <v>22.534447344087681</v>
      </c>
      <c r="O104" s="67">
        <f t="shared" si="103"/>
        <v>20.648620186319221</v>
      </c>
      <c r="P104" s="67">
        <f t="shared" si="103"/>
        <v>21.937805019801168</v>
      </c>
      <c r="Q104" s="67">
        <f t="shared" si="103"/>
        <v>17.859162452193399</v>
      </c>
      <c r="R104" s="67">
        <f t="shared" si="103"/>
        <v>13.823162853291251</v>
      </c>
      <c r="S104" s="67">
        <f t="shared" si="103"/>
        <v>15.98875588449312</v>
      </c>
      <c r="T104" s="67">
        <f t="shared" si="103"/>
        <v>20.295672453015641</v>
      </c>
      <c r="U104" s="67">
        <f t="shared" si="103"/>
        <v>28.887820665055827</v>
      </c>
      <c r="V104" s="67">
        <f t="shared" si="103"/>
        <v>27.036752989589633</v>
      </c>
      <c r="W104" s="67">
        <f t="shared" si="103"/>
        <v>14.144052001633209</v>
      </c>
      <c r="X104" s="67">
        <f t="shared" si="103"/>
        <v>14.539015043857731</v>
      </c>
      <c r="Y104" s="67">
        <f t="shared" si="103"/>
        <v>21.06133789627161</v>
      </c>
      <c r="Z104" s="67">
        <f t="shared" si="103"/>
        <v>24.093153056933609</v>
      </c>
      <c r="AA104" s="67">
        <f t="shared" si="103"/>
        <v>16.136179844198601</v>
      </c>
      <c r="AB104" s="67">
        <f t="shared" si="103"/>
        <v>9.1877799528719706</v>
      </c>
      <c r="AC104" s="67">
        <f t="shared" si="103"/>
        <v>10.54738175291283</v>
      </c>
      <c r="AD104" s="67">
        <f t="shared" si="103"/>
        <v>12.376166099525559</v>
      </c>
      <c r="AE104" s="67">
        <f t="shared" ref="AE104:AH104" si="104">SUBTOTAL(9,AE105:AE108)</f>
        <v>10.73825770376199</v>
      </c>
      <c r="AF104" s="67">
        <f t="shared" si="104"/>
        <v>10.669038761659611</v>
      </c>
      <c r="AG104" s="67">
        <f t="shared" ref="AG104" si="105">SUBTOTAL(9,AG105:AG108)</f>
        <v>10.93857880801972</v>
      </c>
      <c r="AH104" s="67">
        <f t="shared" si="104"/>
        <v>9.2697802043931397</v>
      </c>
      <c r="AI104" s="67">
        <f t="shared" ref="AI104:AJ104" si="106">SUBTOTAL(9,AI105:AI108)</f>
        <v>9.4740592743946603</v>
      </c>
      <c r="AJ104" s="67">
        <f t="shared" si="106"/>
        <v>9.1073833647771991</v>
      </c>
      <c r="AK104" s="30">
        <f t="shared" si="68"/>
        <v>-0.61029238056914958</v>
      </c>
      <c r="AL104" s="38">
        <f t="shared" si="69"/>
        <v>-2.9941268876175764E-2</v>
      </c>
      <c r="AM104" s="38">
        <f t="shared" si="70"/>
        <v>-3.8703147088014145E-2</v>
      </c>
      <c r="AN104" s="45">
        <f t="shared" si="71"/>
        <v>0.42550405877605585</v>
      </c>
    </row>
    <row r="105" spans="1:40" ht="14.5" hidden="1" outlineLevel="2" x14ac:dyDescent="0.35">
      <c r="A105" s="51" t="str">
        <f t="shared" si="98"/>
        <v>CH4</v>
      </c>
      <c r="B105" s="13" t="s">
        <v>48</v>
      </c>
      <c r="C105" s="13"/>
      <c r="D105" s="23" t="s">
        <v>41</v>
      </c>
      <c r="E105" s="61">
        <v>11.1983279059603</v>
      </c>
      <c r="F105" s="70">
        <v>11.262419884874101</v>
      </c>
      <c r="G105" s="70">
        <v>11.348068042406201</v>
      </c>
      <c r="H105" s="70">
        <v>10.4246172978989</v>
      </c>
      <c r="I105" s="70">
        <v>9.1080613010714</v>
      </c>
      <c r="J105" s="70">
        <v>7.9823207282522599</v>
      </c>
      <c r="K105" s="70">
        <v>8.6506452858199996</v>
      </c>
      <c r="L105" s="70">
        <v>8.7128549966027506</v>
      </c>
      <c r="M105" s="70">
        <v>7.5809900985886598</v>
      </c>
      <c r="N105" s="70">
        <v>8.2397765743752505</v>
      </c>
      <c r="O105" s="70">
        <v>8.1876782830420805</v>
      </c>
      <c r="P105" s="70">
        <v>8.1049640122968292</v>
      </c>
      <c r="Q105" s="70">
        <v>7.4391972505530504</v>
      </c>
      <c r="R105" s="70">
        <v>5.3935678880504598</v>
      </c>
      <c r="S105" s="70">
        <v>4.5253598485081099</v>
      </c>
      <c r="T105" s="70">
        <v>3.95034667593873</v>
      </c>
      <c r="U105" s="70">
        <v>3.8743859632628102</v>
      </c>
      <c r="V105" s="70">
        <v>3.9385763925116901</v>
      </c>
      <c r="W105" s="70">
        <v>3.6099588674860699</v>
      </c>
      <c r="X105" s="70">
        <v>2.8344861379800501</v>
      </c>
      <c r="Y105" s="70">
        <v>2.5916861187616198</v>
      </c>
      <c r="Z105" s="70">
        <v>2.9988615673224599</v>
      </c>
      <c r="AA105" s="70">
        <v>2.6110483484237998</v>
      </c>
      <c r="AB105" s="70">
        <v>2.26918552107476</v>
      </c>
      <c r="AC105" s="70">
        <v>2.4630285510674801</v>
      </c>
      <c r="AD105" s="70">
        <v>2.5220902429726899</v>
      </c>
      <c r="AE105" s="70">
        <v>2.1251533909731402</v>
      </c>
      <c r="AF105" s="70">
        <v>1.5354714812632799</v>
      </c>
      <c r="AG105" s="70">
        <v>2.9013386193230102</v>
      </c>
      <c r="AH105" s="70">
        <v>1.64498263993617</v>
      </c>
      <c r="AI105" s="70">
        <v>2.0668310944971102</v>
      </c>
      <c r="AJ105" s="70">
        <v>2.3320095816642601</v>
      </c>
      <c r="AK105" s="32">
        <f t="shared" si="68"/>
        <v>-0.79175376884409232</v>
      </c>
      <c r="AL105" s="40">
        <f t="shared" si="69"/>
        <v>-4.9354454035262063E-2</v>
      </c>
      <c r="AM105" s="40">
        <f t="shared" si="70"/>
        <v>0.12830196326791365</v>
      </c>
      <c r="AN105" s="47">
        <f t="shared" si="71"/>
        <v>0.10895330770201631</v>
      </c>
    </row>
    <row r="106" spans="1:40" ht="14.5" hidden="1" outlineLevel="2" x14ac:dyDescent="0.35">
      <c r="A106" s="51" t="str">
        <f t="shared" si="98"/>
        <v>CH4</v>
      </c>
      <c r="B106" s="13" t="s">
        <v>49</v>
      </c>
      <c r="C106" s="13"/>
      <c r="D106" s="23" t="s">
        <v>42</v>
      </c>
      <c r="E106" s="61">
        <v>6.4333680508896602</v>
      </c>
      <c r="F106" s="70">
        <v>9.0079082423539205</v>
      </c>
      <c r="G106" s="70">
        <v>7.0884084407850496</v>
      </c>
      <c r="H106" s="70">
        <v>10.7385786691889</v>
      </c>
      <c r="I106" s="70">
        <v>13.0674523832687</v>
      </c>
      <c r="J106" s="70">
        <v>5.8912112459774599</v>
      </c>
      <c r="K106" s="70">
        <v>7.9920748535885497</v>
      </c>
      <c r="L106" s="70">
        <v>12.4758989808645</v>
      </c>
      <c r="M106" s="70">
        <v>11.4337211865434</v>
      </c>
      <c r="N106" s="70">
        <v>7.6996671719899004</v>
      </c>
      <c r="O106" s="70">
        <v>6.3919198574562097</v>
      </c>
      <c r="P106" s="70">
        <v>7.5564342800113202</v>
      </c>
      <c r="Q106" s="70">
        <v>4.3712584536190002</v>
      </c>
      <c r="R106" s="70">
        <v>3.0191050766072398</v>
      </c>
      <c r="S106" s="70">
        <v>6.2988130351465399</v>
      </c>
      <c r="T106" s="70">
        <v>11.2002720310364</v>
      </c>
      <c r="U106" s="70">
        <v>19.978187061251798</v>
      </c>
      <c r="V106" s="70">
        <v>18.218014114076901</v>
      </c>
      <c r="W106" s="70">
        <v>6.2479117520260097</v>
      </c>
      <c r="X106" s="70">
        <v>7.2535112933619104</v>
      </c>
      <c r="Y106" s="70">
        <v>13.863566155501699</v>
      </c>
      <c r="Z106" s="70">
        <v>16.9155240699194</v>
      </c>
      <c r="AA106" s="70">
        <v>9.0517597236020393</v>
      </c>
      <c r="AB106" s="70">
        <v>2.2651124261702802</v>
      </c>
      <c r="AC106" s="70">
        <v>2.4801019428635498</v>
      </c>
      <c r="AD106" s="70">
        <v>4.5305389441425596</v>
      </c>
      <c r="AE106" s="70">
        <v>3.2500984008163201</v>
      </c>
      <c r="AF106" s="70">
        <v>3.81690137954496</v>
      </c>
      <c r="AG106" s="70">
        <v>2.90274051482446</v>
      </c>
      <c r="AH106" s="70">
        <v>2.2245341097143601</v>
      </c>
      <c r="AI106" s="70">
        <v>1.7403106731009199</v>
      </c>
      <c r="AJ106" s="70">
        <v>1.7023686216481799</v>
      </c>
      <c r="AK106" s="32">
        <f t="shared" si="68"/>
        <v>-0.73538454380629403</v>
      </c>
      <c r="AL106" s="40">
        <f t="shared" si="69"/>
        <v>-4.1979760776200359E-2</v>
      </c>
      <c r="AM106" s="40">
        <f t="shared" si="70"/>
        <v>-2.1801884019440054E-2</v>
      </c>
      <c r="AN106" s="47">
        <f t="shared" si="71"/>
        <v>7.953599063873612E-2</v>
      </c>
    </row>
    <row r="107" spans="1:40" ht="14.5" hidden="1" outlineLevel="2" x14ac:dyDescent="0.35">
      <c r="A107" s="51" t="str">
        <f t="shared" si="98"/>
        <v>CH4</v>
      </c>
      <c r="B107" s="13" t="s">
        <v>50</v>
      </c>
      <c r="C107" s="13"/>
      <c r="D107" s="23" t="s">
        <v>43</v>
      </c>
      <c r="E107" s="61">
        <v>5.7380892633571898</v>
      </c>
      <c r="F107" s="70">
        <v>6.1925284517551997</v>
      </c>
      <c r="G107" s="70">
        <v>6.5790722089678502</v>
      </c>
      <c r="H107" s="70">
        <v>6.4870362491722897</v>
      </c>
      <c r="I107" s="70">
        <v>6.7506323784001099</v>
      </c>
      <c r="J107" s="70">
        <v>5.7286193681384203</v>
      </c>
      <c r="K107" s="70">
        <v>7.00385763694121</v>
      </c>
      <c r="L107" s="70">
        <v>6.7440098112313098</v>
      </c>
      <c r="M107" s="70">
        <v>6.4556334567882097</v>
      </c>
      <c r="N107" s="70">
        <v>6.5950035977225303</v>
      </c>
      <c r="O107" s="70">
        <v>6.0690220458209296</v>
      </c>
      <c r="P107" s="70">
        <v>6.2764067274930202</v>
      </c>
      <c r="Q107" s="70">
        <v>6.0487067480213499</v>
      </c>
      <c r="R107" s="70">
        <v>5.41048988863355</v>
      </c>
      <c r="S107" s="70">
        <v>5.1645830008384701</v>
      </c>
      <c r="T107" s="70">
        <v>5.1450537460405101</v>
      </c>
      <c r="U107" s="70">
        <v>5.0352476405412201</v>
      </c>
      <c r="V107" s="70">
        <v>4.8801624830010404</v>
      </c>
      <c r="W107" s="70">
        <v>4.2861813821211303</v>
      </c>
      <c r="X107" s="70">
        <v>4.4510176125157699</v>
      </c>
      <c r="Y107" s="70">
        <v>4.6060856220082904</v>
      </c>
      <c r="Z107" s="70">
        <v>4.1787674196917504</v>
      </c>
      <c r="AA107" s="70">
        <v>4.4733717721727597</v>
      </c>
      <c r="AB107" s="70">
        <v>4.6534820056269304</v>
      </c>
      <c r="AC107" s="70">
        <v>5.6042512589818001</v>
      </c>
      <c r="AD107" s="70">
        <v>5.3235369124103098</v>
      </c>
      <c r="AE107" s="70">
        <v>5.3630059119725297</v>
      </c>
      <c r="AF107" s="70">
        <v>5.3166659008513699</v>
      </c>
      <c r="AG107" s="70">
        <v>5.1344996738722504</v>
      </c>
      <c r="AH107" s="70">
        <v>5.4002634547426096</v>
      </c>
      <c r="AI107" s="70">
        <v>5.6669175067966302</v>
      </c>
      <c r="AJ107" s="70">
        <v>5.07300516146476</v>
      </c>
      <c r="AK107" s="32">
        <f t="shared" si="68"/>
        <v>-0.11590689363087892</v>
      </c>
      <c r="AL107" s="40">
        <f t="shared" si="69"/>
        <v>-3.9660787024242694E-3</v>
      </c>
      <c r="AM107" s="40">
        <f t="shared" si="70"/>
        <v>-0.1048034217225785</v>
      </c>
      <c r="AN107" s="47">
        <f t="shared" si="71"/>
        <v>0.23701476043530348</v>
      </c>
    </row>
    <row r="108" spans="1:40" ht="14.5" hidden="1" outlineLevel="2" x14ac:dyDescent="0.35">
      <c r="A108" s="51" t="str">
        <f t="shared" si="98"/>
        <v>CH4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68"/>
        <v/>
      </c>
      <c r="AL108" s="40" t="str">
        <f t="shared" si="69"/>
        <v/>
      </c>
      <c r="AM108" s="40" t="str">
        <f t="shared" si="70"/>
        <v/>
      </c>
      <c r="AN108" s="47">
        <f t="shared" si="71"/>
        <v>0</v>
      </c>
    </row>
    <row r="109" spans="1:40" ht="14.5" hidden="1" outlineLevel="1" x14ac:dyDescent="0.35">
      <c r="A109" s="51" t="str">
        <f t="shared" si="98"/>
        <v>CH4</v>
      </c>
      <c r="B109" s="50" t="s">
        <v>51</v>
      </c>
      <c r="C109" s="13"/>
      <c r="D109" s="22" t="s">
        <v>44</v>
      </c>
      <c r="E109" s="59">
        <v>0.17893830387324799</v>
      </c>
      <c r="F109" s="67">
        <v>0.18262016649204799</v>
      </c>
      <c r="G109" s="67">
        <v>0.17736374013369299</v>
      </c>
      <c r="H109" s="67">
        <v>0.188442626601002</v>
      </c>
      <c r="I109" s="67">
        <v>0.188462854720228</v>
      </c>
      <c r="J109" s="67">
        <v>0.17720789554299801</v>
      </c>
      <c r="K109" s="67">
        <v>0.194263683044409</v>
      </c>
      <c r="L109" s="67">
        <v>0.23312025985100401</v>
      </c>
      <c r="M109" s="67">
        <v>0.21858478170597301</v>
      </c>
      <c r="N109" s="67">
        <v>0.20267200395913401</v>
      </c>
      <c r="O109" s="67">
        <v>0.19605299784538999</v>
      </c>
      <c r="P109" s="67">
        <v>0.18971046837153499</v>
      </c>
      <c r="Q109" s="67">
        <v>0.18942076477029501</v>
      </c>
      <c r="R109" s="67">
        <v>0.17687517042301601</v>
      </c>
      <c r="S109" s="67">
        <v>0.16932212844793401</v>
      </c>
      <c r="T109" s="67">
        <v>0.16811632463221399</v>
      </c>
      <c r="U109" s="67">
        <v>0.16272926680314501</v>
      </c>
      <c r="V109" s="67">
        <v>0.19830946028243199</v>
      </c>
      <c r="W109" s="67">
        <v>0.23776430827181599</v>
      </c>
      <c r="X109" s="67">
        <v>0.225900600492905</v>
      </c>
      <c r="Y109" s="67">
        <v>0.22731640664828001</v>
      </c>
      <c r="Z109" s="67">
        <v>0.22194650545612701</v>
      </c>
      <c r="AA109" s="67">
        <v>0.21353062480575299</v>
      </c>
      <c r="AB109" s="67">
        <v>0.194338536022201</v>
      </c>
      <c r="AC109" s="67">
        <v>0.200770829761313</v>
      </c>
      <c r="AD109" s="67">
        <v>0.21441535577992099</v>
      </c>
      <c r="AE109" s="67">
        <v>0.20385298927746101</v>
      </c>
      <c r="AF109" s="67">
        <v>0.19638789034477699</v>
      </c>
      <c r="AG109" s="67">
        <v>0.17881919830606499</v>
      </c>
      <c r="AH109" s="67">
        <v>0.188547111792221</v>
      </c>
      <c r="AI109" s="67">
        <v>0.13967025619234999</v>
      </c>
      <c r="AJ109" s="67">
        <v>0.13338194098193301</v>
      </c>
      <c r="AK109" s="30">
        <f t="shared" si="68"/>
        <v>-0.25459257132327073</v>
      </c>
      <c r="AL109" s="38">
        <f t="shared" si="69"/>
        <v>-9.4334274659827466E-3</v>
      </c>
      <c r="AM109" s="38">
        <f t="shared" si="70"/>
        <v>-4.5022579480035407E-2</v>
      </c>
      <c r="AN109" s="45">
        <f t="shared" si="71"/>
        <v>6.2317083823152826E-3</v>
      </c>
    </row>
    <row r="110" spans="1:40" ht="15" hidden="1" outlineLevel="1" thickBot="1" x14ac:dyDescent="0.4">
      <c r="A110" s="51" t="str">
        <f t="shared" si="98"/>
        <v>CH4</v>
      </c>
      <c r="B110" s="13" t="s">
        <v>45</v>
      </c>
      <c r="C110" s="13"/>
      <c r="D110" s="22" t="s">
        <v>45</v>
      </c>
      <c r="E110" s="59">
        <v>2.1916579999999999</v>
      </c>
      <c r="F110" s="67">
        <v>2.2602799999999998</v>
      </c>
      <c r="G110" s="67">
        <v>2.2791399999999999</v>
      </c>
      <c r="H110" s="67">
        <v>2.38226</v>
      </c>
      <c r="I110" s="67">
        <v>2.34354</v>
      </c>
      <c r="J110" s="67">
        <v>2.2862800000000001</v>
      </c>
      <c r="K110" s="67">
        <v>2.1454</v>
      </c>
      <c r="L110" s="67">
        <v>2.1107999999999998</v>
      </c>
      <c r="M110" s="67">
        <v>2.5750360612976899</v>
      </c>
      <c r="N110" s="67">
        <v>3.0776978741441101</v>
      </c>
      <c r="O110" s="67">
        <v>3.0258445679817401</v>
      </c>
      <c r="P110" s="67">
        <v>2.7582183045321198</v>
      </c>
      <c r="Q110" s="67">
        <v>2.8202849462014998</v>
      </c>
      <c r="R110" s="67">
        <v>2.6308426256576398</v>
      </c>
      <c r="S110" s="67">
        <v>2.6545127194070202</v>
      </c>
      <c r="T110" s="67">
        <v>2.7913751483534401</v>
      </c>
      <c r="U110" s="67">
        <v>2.8444356721243</v>
      </c>
      <c r="V110" s="67">
        <v>2.8026756135542201</v>
      </c>
      <c r="W110" s="67">
        <v>3.3300772055178598</v>
      </c>
      <c r="X110" s="67">
        <v>5.3918595555957403</v>
      </c>
      <c r="Y110" s="67">
        <v>5.4440815925641903</v>
      </c>
      <c r="Z110" s="67">
        <v>5.5796161229075896</v>
      </c>
      <c r="AA110" s="67">
        <v>5.8448647841444199</v>
      </c>
      <c r="AB110" s="67">
        <v>6.10694039449639</v>
      </c>
      <c r="AC110" s="67">
        <v>6.3108752246475799</v>
      </c>
      <c r="AD110" s="67">
        <v>6.7268047713898103</v>
      </c>
      <c r="AE110" s="67">
        <v>6.0450561844438102</v>
      </c>
      <c r="AF110" s="67">
        <v>5.6215544070858297</v>
      </c>
      <c r="AG110" s="67">
        <v>5.0612612470649996</v>
      </c>
      <c r="AH110" s="67">
        <v>5.0134287960629704</v>
      </c>
      <c r="AI110" s="67">
        <v>4.7214895794274998</v>
      </c>
      <c r="AJ110" s="67">
        <v>4.5823663683879898</v>
      </c>
      <c r="AK110" s="30">
        <f t="shared" si="68"/>
        <v>1.0908218200047588</v>
      </c>
      <c r="AL110" s="38">
        <f t="shared" si="69"/>
        <v>2.407745957330909E-2</v>
      </c>
      <c r="AM110" s="38">
        <f t="shared" si="70"/>
        <v>-2.946595744819569E-2</v>
      </c>
      <c r="AN110" s="45">
        <f t="shared" si="71"/>
        <v>0.21409173309744436</v>
      </c>
    </row>
    <row r="111" spans="1:40" ht="14.5" collapsed="1" x14ac:dyDescent="0.35">
      <c r="A111" s="51" t="str">
        <f t="shared" si="98"/>
        <v/>
      </c>
      <c r="B111" s="13"/>
      <c r="C111" s="13"/>
      <c r="D111" s="24" t="s">
        <v>46</v>
      </c>
      <c r="E111" s="63">
        <f>SUBTOTAL(9,E112:E113)</f>
        <v>8.7505670619630507E-2</v>
      </c>
      <c r="F111" s="72">
        <f t="shared" ref="F111:AD111" si="107">SUBTOTAL(9,F112:F113)</f>
        <v>8.24556325025569E-2</v>
      </c>
      <c r="G111" s="72">
        <f t="shared" si="107"/>
        <v>7.5087231815521099E-2</v>
      </c>
      <c r="H111" s="72">
        <f t="shared" si="107"/>
        <v>7.9831457409912196E-2</v>
      </c>
      <c r="I111" s="72">
        <f t="shared" si="107"/>
        <v>0.11881414246394599</v>
      </c>
      <c r="J111" s="72">
        <f t="shared" si="107"/>
        <v>9.8298199792580893E-2</v>
      </c>
      <c r="K111" s="72">
        <f t="shared" si="107"/>
        <v>9.6345851992791803E-2</v>
      </c>
      <c r="L111" s="72">
        <f t="shared" si="107"/>
        <v>9.9970030588584405E-2</v>
      </c>
      <c r="M111" s="72">
        <f t="shared" si="107"/>
        <v>9.9033744661400094E-2</v>
      </c>
      <c r="N111" s="72">
        <f t="shared" si="107"/>
        <v>8.86054782614763E-2</v>
      </c>
      <c r="O111" s="72">
        <f t="shared" si="107"/>
        <v>7.41484191856258E-2</v>
      </c>
      <c r="P111" s="72">
        <f t="shared" si="107"/>
        <v>8.0609573912882704E-2</v>
      </c>
      <c r="Q111" s="72">
        <f t="shared" si="107"/>
        <v>8.8000585727475197E-2</v>
      </c>
      <c r="R111" s="72">
        <f t="shared" si="107"/>
        <v>8.4488577527893391E-2</v>
      </c>
      <c r="S111" s="72">
        <f t="shared" si="107"/>
        <v>7.6958168555978104E-2</v>
      </c>
      <c r="T111" s="72">
        <f t="shared" si="107"/>
        <v>9.9919858691081692E-2</v>
      </c>
      <c r="U111" s="72">
        <f t="shared" si="107"/>
        <v>9.7310517430428012E-2</v>
      </c>
      <c r="V111" s="72">
        <f t="shared" si="107"/>
        <v>0.1000517639365599</v>
      </c>
      <c r="W111" s="72">
        <f t="shared" si="107"/>
        <v>0.11038018835038099</v>
      </c>
      <c r="X111" s="72">
        <f t="shared" si="107"/>
        <v>0.10166256571997249</v>
      </c>
      <c r="Y111" s="72">
        <f t="shared" si="107"/>
        <v>0.1086185311009142</v>
      </c>
      <c r="Z111" s="72">
        <f t="shared" si="107"/>
        <v>0.1052826576705399</v>
      </c>
      <c r="AA111" s="72">
        <f t="shared" si="107"/>
        <v>0.1010459251873542</v>
      </c>
      <c r="AB111" s="72">
        <f t="shared" si="107"/>
        <v>9.9162738552405302E-2</v>
      </c>
      <c r="AC111" s="72">
        <f t="shared" si="107"/>
        <v>9.4635373604928991E-2</v>
      </c>
      <c r="AD111" s="72">
        <f t="shared" si="107"/>
        <v>0.10579554720049281</v>
      </c>
      <c r="AE111" s="72">
        <f t="shared" ref="AE111:AH111" si="108">SUBTOTAL(9,AE112:AE113)</f>
        <v>0.10322535584941431</v>
      </c>
      <c r="AF111" s="72">
        <f t="shared" ref="AF111:AG111" si="109">SUBTOTAL(9,AF112:AF113)</f>
        <v>0.1017971573835197</v>
      </c>
      <c r="AG111" s="72">
        <f t="shared" si="109"/>
        <v>0.10966111705562991</v>
      </c>
      <c r="AH111" s="72">
        <f t="shared" si="108"/>
        <v>0.1132835169395663</v>
      </c>
      <c r="AI111" s="72">
        <f t="shared" ref="AI111:AJ111" si="110">SUBTOTAL(9,AI112:AI113)</f>
        <v>4.6962689617585499E-2</v>
      </c>
      <c r="AJ111" s="72">
        <f t="shared" si="110"/>
        <v>2.8304899788513829E-2</v>
      </c>
      <c r="AK111" s="34">
        <f t="shared" si="68"/>
        <v>-0.67653639372070506</v>
      </c>
      <c r="AL111" s="42">
        <f t="shared" si="69"/>
        <v>-3.5753842453053464E-2</v>
      </c>
      <c r="AM111" s="42">
        <f t="shared" si="70"/>
        <v>-0.39728963526154459</v>
      </c>
      <c r="AN111" s="49">
        <f t="shared" si="71"/>
        <v>1.3224270090399118E-3</v>
      </c>
    </row>
    <row r="112" spans="1:40" ht="14.5" hidden="1" outlineLevel="1" x14ac:dyDescent="0.35">
      <c r="A112" s="51" t="str">
        <f t="shared" si="98"/>
        <v>CH4</v>
      </c>
      <c r="B112" s="13" t="s">
        <v>52</v>
      </c>
      <c r="C112" s="13"/>
      <c r="D112" s="22" t="s">
        <v>32</v>
      </c>
      <c r="E112" s="54">
        <v>9.2398721058000004E-3</v>
      </c>
      <c r="F112" s="55">
        <v>8.9697622604499993E-3</v>
      </c>
      <c r="G112" s="55">
        <v>8.8121923781500008E-3</v>
      </c>
      <c r="H112" s="55">
        <v>8.9752365394999995E-3</v>
      </c>
      <c r="I112" s="55">
        <v>8.9465059711750002E-3</v>
      </c>
      <c r="J112" s="55">
        <v>1.1169566094774999E-2</v>
      </c>
      <c r="K112" s="55">
        <v>1.13205847139E-2</v>
      </c>
      <c r="L112" s="55">
        <v>1.13595424602E-2</v>
      </c>
      <c r="M112" s="55">
        <v>1.2318712822075001E-2</v>
      </c>
      <c r="N112" s="55">
        <v>1.2790869023674999E-2</v>
      </c>
      <c r="O112" s="55">
        <v>1.2495688945275E-2</v>
      </c>
      <c r="P112" s="55">
        <v>1.3510181292225001E-2</v>
      </c>
      <c r="Q112" s="55">
        <v>1.3468981510775E-2</v>
      </c>
      <c r="R112" s="55">
        <v>1.3908195946525001E-2</v>
      </c>
      <c r="S112" s="55">
        <v>1.5485316041250001E-2</v>
      </c>
      <c r="T112" s="55">
        <v>1.6475767471866E-2</v>
      </c>
      <c r="U112" s="55">
        <v>1.5690971306504299E-2</v>
      </c>
      <c r="V112" s="55">
        <v>1.59982598065865E-2</v>
      </c>
      <c r="W112" s="55">
        <v>1.6506502011359201E-2</v>
      </c>
      <c r="X112" s="55">
        <v>1.5454971769617199E-2</v>
      </c>
      <c r="Y112" s="55">
        <v>1.6107983965269902E-2</v>
      </c>
      <c r="Z112" s="55">
        <v>1.6962214938682E-2</v>
      </c>
      <c r="AA112" s="55">
        <v>1.7473622513004598E-2</v>
      </c>
      <c r="AB112" s="55">
        <v>1.7407918081148499E-2</v>
      </c>
      <c r="AC112" s="55">
        <v>1.80864824938844E-2</v>
      </c>
      <c r="AD112" s="55">
        <v>1.9134236518565301E-2</v>
      </c>
      <c r="AE112" s="55">
        <v>2.2795641908083E-2</v>
      </c>
      <c r="AF112" s="55">
        <v>2.5615711707237601E-2</v>
      </c>
      <c r="AG112" s="55">
        <v>2.6971558477808601E-2</v>
      </c>
      <c r="AH112" s="55">
        <v>2.6840201185481499E-2</v>
      </c>
      <c r="AI112" s="55">
        <v>1.09266936313654E-2</v>
      </c>
      <c r="AJ112" s="53">
        <v>6.3710160355564304E-3</v>
      </c>
      <c r="AK112" s="30">
        <f t="shared" si="68"/>
        <v>-0.31048655624169819</v>
      </c>
      <c r="AL112" s="40">
        <f t="shared" si="69"/>
        <v>-1.1920927063348907E-2</v>
      </c>
      <c r="AM112" s="38">
        <f t="shared" si="70"/>
        <v>-0.41693102685077221</v>
      </c>
      <c r="AN112" s="45">
        <f t="shared" si="71"/>
        <v>2.97658841522031E-4</v>
      </c>
    </row>
    <row r="113" spans="1:40" ht="14.5" hidden="1" outlineLevel="1" x14ac:dyDescent="0.35">
      <c r="A113" s="51" t="str">
        <f t="shared" si="98"/>
        <v>CH4</v>
      </c>
      <c r="B113" s="13" t="s">
        <v>53</v>
      </c>
      <c r="C113" s="13"/>
      <c r="D113" s="22" t="s">
        <v>33</v>
      </c>
      <c r="E113" s="54">
        <v>7.8265798513830503E-2</v>
      </c>
      <c r="F113" s="55">
        <v>7.3485870242106899E-2</v>
      </c>
      <c r="G113" s="55">
        <v>6.6275039437371105E-2</v>
      </c>
      <c r="H113" s="55">
        <v>7.0856220870412198E-2</v>
      </c>
      <c r="I113" s="55">
        <v>0.109867636492771</v>
      </c>
      <c r="J113" s="55">
        <v>8.7128633697805893E-2</v>
      </c>
      <c r="K113" s="55">
        <v>8.50252672788918E-2</v>
      </c>
      <c r="L113" s="55">
        <v>8.8610488128384401E-2</v>
      </c>
      <c r="M113" s="55">
        <v>8.6715031839325094E-2</v>
      </c>
      <c r="N113" s="55">
        <v>7.5814609237801298E-2</v>
      </c>
      <c r="O113" s="55">
        <v>6.1652730240350798E-2</v>
      </c>
      <c r="P113" s="55">
        <v>6.70993926206577E-2</v>
      </c>
      <c r="Q113" s="55">
        <v>7.4531604216700201E-2</v>
      </c>
      <c r="R113" s="55">
        <v>7.0580381581368395E-2</v>
      </c>
      <c r="S113" s="55">
        <v>6.1472852514728102E-2</v>
      </c>
      <c r="T113" s="55">
        <v>8.3444091219215699E-2</v>
      </c>
      <c r="U113" s="55">
        <v>8.1619546123923706E-2</v>
      </c>
      <c r="V113" s="55">
        <v>8.4053504129973394E-2</v>
      </c>
      <c r="W113" s="55">
        <v>9.3873686339021795E-2</v>
      </c>
      <c r="X113" s="55">
        <v>8.6207593950355293E-2</v>
      </c>
      <c r="Y113" s="55">
        <v>9.25105471356443E-2</v>
      </c>
      <c r="Z113" s="55">
        <v>8.8320442731857907E-2</v>
      </c>
      <c r="AA113" s="55">
        <v>8.3572302674349605E-2</v>
      </c>
      <c r="AB113" s="55">
        <v>8.1754820471256803E-2</v>
      </c>
      <c r="AC113" s="55">
        <v>7.6548891111044598E-2</v>
      </c>
      <c r="AD113" s="55">
        <v>8.6661310681927506E-2</v>
      </c>
      <c r="AE113" s="55">
        <v>8.0429713941331304E-2</v>
      </c>
      <c r="AF113" s="55">
        <v>7.61814456762821E-2</v>
      </c>
      <c r="AG113" s="55">
        <v>8.2689558577821301E-2</v>
      </c>
      <c r="AH113" s="80">
        <v>8.6443315754084801E-2</v>
      </c>
      <c r="AI113" s="80">
        <v>3.60359959862201E-2</v>
      </c>
      <c r="AJ113" s="53">
        <v>2.1933883752957399E-2</v>
      </c>
      <c r="AK113" s="30">
        <f t="shared" si="68"/>
        <v>-0.71975135794364353</v>
      </c>
      <c r="AL113" s="40">
        <f t="shared" si="69"/>
        <v>-4.0204248691318112E-2</v>
      </c>
      <c r="AM113" s="38">
        <f t="shared" si="70"/>
        <v>-0.39133404939481198</v>
      </c>
      <c r="AN113" s="45">
        <f t="shared" si="71"/>
        <v>1.0247681675178808E-3</v>
      </c>
    </row>
    <row r="114" spans="1:40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/>
  </sheetPr>
  <dimension ref="A1:AN115"/>
  <sheetViews>
    <sheetView workbookViewId="0">
      <pane xSplit="4" ySplit="12" topLeftCell="AE13" activePane="bottomRight" state="frozen"/>
      <selection activeCell="D1" sqref="D1"/>
      <selection pane="topRight" activeCell="E1" sqref="E1"/>
      <selection pane="bottomLeft" activeCell="D13" sqref="D13"/>
      <selection pane="bottomRight" activeCell="AK115" sqref="AK115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0.58203125" customWidth="1"/>
    <col min="5" max="36" width="10.58203125" customWidth="1"/>
    <col min="37" max="39" width="14.58203125" customWidth="1"/>
    <col min="40" max="40" width="20.58203125" customWidth="1"/>
  </cols>
  <sheetData>
    <row r="1" spans="1:40" ht="14.5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0" ht="14.5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4.5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0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0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0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0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0" ht="16.5" x14ac:dyDescent="0.45">
      <c r="A8" s="51"/>
      <c r="B8" s="1"/>
      <c r="C8" s="1"/>
      <c r="D8" s="4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0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0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0" ht="31" x14ac:dyDescent="0.35">
      <c r="A11" s="51"/>
      <c r="B11" s="8"/>
      <c r="C11" s="8"/>
      <c r="D11" s="9"/>
      <c r="E11" s="10">
        <v>1990</v>
      </c>
      <c r="F11" s="10">
        <v>1991</v>
      </c>
      <c r="G11" s="10">
        <v>1992</v>
      </c>
      <c r="H11" s="10">
        <v>1993</v>
      </c>
      <c r="I11" s="10">
        <v>1994</v>
      </c>
      <c r="J11" s="10">
        <v>1995</v>
      </c>
      <c r="K11" s="10">
        <v>1996</v>
      </c>
      <c r="L11" s="10">
        <v>1997</v>
      </c>
      <c r="M11" s="10">
        <v>1998</v>
      </c>
      <c r="N11" s="10">
        <v>1999</v>
      </c>
      <c r="O11" s="10">
        <v>2000</v>
      </c>
      <c r="P11" s="10">
        <v>2001</v>
      </c>
      <c r="Q11" s="10">
        <v>2002</v>
      </c>
      <c r="R11" s="10">
        <v>2003</v>
      </c>
      <c r="S11" s="10">
        <v>2004</v>
      </c>
      <c r="T11" s="10">
        <v>2005</v>
      </c>
      <c r="U11" s="10">
        <v>2006</v>
      </c>
      <c r="V11" s="10">
        <v>2007</v>
      </c>
      <c r="W11" s="10">
        <v>2008</v>
      </c>
      <c r="X11" s="10">
        <v>2009</v>
      </c>
      <c r="Y11" s="10">
        <v>2010</v>
      </c>
      <c r="Z11" s="10">
        <v>2011</v>
      </c>
      <c r="AA11" s="10">
        <v>2012</v>
      </c>
      <c r="AB11" s="10">
        <v>2013</v>
      </c>
      <c r="AC11" s="10">
        <v>2014</v>
      </c>
      <c r="AD11" s="10">
        <v>2015</v>
      </c>
      <c r="AE11" s="10">
        <v>2016</v>
      </c>
      <c r="AF11" s="10">
        <v>2017</v>
      </c>
      <c r="AG11" s="10">
        <v>2018</v>
      </c>
      <c r="AH11" s="10">
        <v>2019</v>
      </c>
      <c r="AI11" s="10">
        <v>2020</v>
      </c>
      <c r="AJ11" s="10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0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0" ht="15.5" x14ac:dyDescent="0.35">
      <c r="A13" s="51"/>
      <c r="B13" s="13"/>
      <c r="C13" s="13"/>
      <c r="D13" s="14" t="s">
        <v>1</v>
      </c>
      <c r="E13" s="56">
        <f t="shared" ref="E13:AJ13" si="0">SUBTOTAL(9,E14:E110)</f>
        <v>0.73664242458630769</v>
      </c>
      <c r="F13" s="64">
        <f t="shared" si="0"/>
        <v>0.73942632431550381</v>
      </c>
      <c r="G13" s="64">
        <f t="shared" si="0"/>
        <v>0.79486497738338679</v>
      </c>
      <c r="H13" s="64">
        <f t="shared" si="0"/>
        <v>0.81077523418347808</v>
      </c>
      <c r="I13" s="64">
        <f t="shared" si="0"/>
        <v>0.86740692055837543</v>
      </c>
      <c r="J13" s="64">
        <f t="shared" si="0"/>
        <v>0.89204770757823315</v>
      </c>
      <c r="K13" s="64">
        <f t="shared" si="0"/>
        <v>0.89062682512059543</v>
      </c>
      <c r="L13" s="64">
        <f t="shared" si="0"/>
        <v>0.90048872317880257</v>
      </c>
      <c r="M13" s="64">
        <f t="shared" si="0"/>
        <v>0.89634541514531463</v>
      </c>
      <c r="N13" s="64">
        <f t="shared" si="0"/>
        <v>0.94504525306941534</v>
      </c>
      <c r="O13" s="64">
        <f t="shared" si="0"/>
        <v>0.99181493589663239</v>
      </c>
      <c r="P13" s="64">
        <f t="shared" si="0"/>
        <v>1.0031472217952444</v>
      </c>
      <c r="Q13" s="64">
        <f t="shared" si="0"/>
        <v>1.0396630381918401</v>
      </c>
      <c r="R13" s="64">
        <f t="shared" si="0"/>
        <v>1.1096744859380445</v>
      </c>
      <c r="S13" s="64">
        <f t="shared" si="0"/>
        <v>1.14847374884958</v>
      </c>
      <c r="T13" s="64">
        <f t="shared" si="0"/>
        <v>1.1631805434452402</v>
      </c>
      <c r="U13" s="64">
        <f t="shared" si="0"/>
        <v>1.1449029648013891</v>
      </c>
      <c r="V13" s="64">
        <f t="shared" si="0"/>
        <v>1.1004501506259865</v>
      </c>
      <c r="W13" s="64">
        <f t="shared" si="0"/>
        <v>1.0813650137491841</v>
      </c>
      <c r="X13" s="64">
        <f t="shared" si="0"/>
        <v>1.0201268929402483</v>
      </c>
      <c r="Y13" s="64">
        <f t="shared" si="0"/>
        <v>0.97484679868137569</v>
      </c>
      <c r="Z13" s="64">
        <f t="shared" si="0"/>
        <v>0.96256700315020327</v>
      </c>
      <c r="AA13" s="64">
        <f t="shared" si="0"/>
        <v>0.96867345295826701</v>
      </c>
      <c r="AB13" s="64">
        <f t="shared" si="0"/>
        <v>0.9538061500236239</v>
      </c>
      <c r="AC13" s="64">
        <f t="shared" si="0"/>
        <v>0.91894518774395917</v>
      </c>
      <c r="AD13" s="64">
        <f t="shared" si="0"/>
        <v>0.90545682798625715</v>
      </c>
      <c r="AE13" s="64">
        <f t="shared" si="0"/>
        <v>0.89203565128202733</v>
      </c>
      <c r="AF13" s="64">
        <f t="shared" si="0"/>
        <v>0.82886411095014512</v>
      </c>
      <c r="AG13" s="64">
        <f t="shared" si="0"/>
        <v>0.82661846994725074</v>
      </c>
      <c r="AH13" s="64">
        <f t="shared" si="0"/>
        <v>0.85486940601322592</v>
      </c>
      <c r="AI13" s="64">
        <f t="shared" si="0"/>
        <v>0.7978864695574055</v>
      </c>
      <c r="AJ13" s="64">
        <f t="shared" si="0"/>
        <v>0.83821956990611468</v>
      </c>
      <c r="AK13" s="27">
        <f>IFERROR(AJ13/E13-1,"")</f>
        <v>0.13789206530814724</v>
      </c>
      <c r="AL13" s="35">
        <f>IFERROR(POWER(AJ13/E13,1/(AJ$11-E$11))-1,"")</f>
        <v>4.1757097350552108E-3</v>
      </c>
      <c r="AM13" s="35">
        <f>IFERROR(AJ13/AI13-1,"")</f>
        <v>5.0549923939783525E-2</v>
      </c>
      <c r="AN13" s="26"/>
    </row>
    <row r="14" spans="1:40" ht="14.5" x14ac:dyDescent="0.35">
      <c r="A14" s="51"/>
      <c r="B14" s="13"/>
      <c r="C14" s="13"/>
      <c r="D14" s="15" t="s">
        <v>2</v>
      </c>
      <c r="E14" s="57">
        <f t="shared" ref="E14:AJ14" si="1">SUBTOTAL(9,E15:E101)</f>
        <v>0.7364438199663077</v>
      </c>
      <c r="F14" s="65">
        <f t="shared" si="1"/>
        <v>0.73920615434550385</v>
      </c>
      <c r="G14" s="65">
        <f t="shared" si="1"/>
        <v>0.79469534169338685</v>
      </c>
      <c r="H14" s="65">
        <f t="shared" si="1"/>
        <v>0.81063346449180207</v>
      </c>
      <c r="I14" s="65">
        <f t="shared" si="1"/>
        <v>0.86724070450837543</v>
      </c>
      <c r="J14" s="65">
        <f t="shared" si="1"/>
        <v>0.89193632069823314</v>
      </c>
      <c r="K14" s="65">
        <f t="shared" si="1"/>
        <v>0.89040405199059547</v>
      </c>
      <c r="L14" s="65">
        <f t="shared" si="1"/>
        <v>0.90015720448880254</v>
      </c>
      <c r="M14" s="65">
        <f t="shared" si="1"/>
        <v>0.8960714764753146</v>
      </c>
      <c r="N14" s="65">
        <f t="shared" si="1"/>
        <v>0.94487060392941535</v>
      </c>
      <c r="O14" s="65">
        <f t="shared" si="1"/>
        <v>0.99166767870663242</v>
      </c>
      <c r="P14" s="65">
        <f t="shared" si="1"/>
        <v>1.0029139181252444</v>
      </c>
      <c r="Q14" s="65">
        <f t="shared" si="1"/>
        <v>1.03951841332184</v>
      </c>
      <c r="R14" s="65">
        <f t="shared" si="1"/>
        <v>1.1095775028380446</v>
      </c>
      <c r="S14" s="65">
        <f t="shared" si="1"/>
        <v>1.1483924125195799</v>
      </c>
      <c r="T14" s="65">
        <f t="shared" si="1"/>
        <v>1.1631099217052403</v>
      </c>
      <c r="U14" s="65">
        <f t="shared" si="1"/>
        <v>1.144825764241389</v>
      </c>
      <c r="V14" s="65">
        <f t="shared" si="1"/>
        <v>1.1000931052359866</v>
      </c>
      <c r="W14" s="65">
        <f t="shared" si="1"/>
        <v>1.0807410326791842</v>
      </c>
      <c r="X14" s="65">
        <f t="shared" si="1"/>
        <v>1.0195254448462483</v>
      </c>
      <c r="Y14" s="65">
        <f t="shared" si="1"/>
        <v>0.97417452466437571</v>
      </c>
      <c r="Z14" s="65">
        <f t="shared" si="1"/>
        <v>0.96198310297459322</v>
      </c>
      <c r="AA14" s="65">
        <f t="shared" si="1"/>
        <v>0.96824502474853869</v>
      </c>
      <c r="AB14" s="65">
        <f t="shared" si="1"/>
        <v>0.95356364965929652</v>
      </c>
      <c r="AC14" s="65">
        <f t="shared" si="1"/>
        <v>0.91868193854802072</v>
      </c>
      <c r="AD14" s="65">
        <f t="shared" si="1"/>
        <v>0.90482179556676523</v>
      </c>
      <c r="AE14" s="65">
        <f t="shared" si="1"/>
        <v>0.89152422104856477</v>
      </c>
      <c r="AF14" s="65">
        <f t="shared" si="1"/>
        <v>0.8283645194251994</v>
      </c>
      <c r="AG14" s="65">
        <f t="shared" si="1"/>
        <v>0.82626978669412587</v>
      </c>
      <c r="AH14" s="65">
        <f t="shared" si="1"/>
        <v>0.85461756669377453</v>
      </c>
      <c r="AI14" s="65">
        <f t="shared" si="1"/>
        <v>0.7977937759425654</v>
      </c>
      <c r="AJ14" s="65">
        <f t="shared" si="1"/>
        <v>0.83812455231805594</v>
      </c>
      <c r="AK14" s="28">
        <f t="shared" ref="AK14:AK78" si="2">IFERROR(AJ14/E14-1,"")</f>
        <v>0.13806991055529538</v>
      </c>
      <c r="AL14" s="36">
        <f t="shared" ref="AL14:AL78" si="3">IFERROR(POWER(AJ14/E14,1/(AJ$11-E$11))-1,"")</f>
        <v>4.180772134041888E-3</v>
      </c>
      <c r="AM14" s="36">
        <f t="shared" ref="AM14:AM78" si="4">IFERROR(AJ14/AI14-1,"")</f>
        <v>5.0552884205998128E-2</v>
      </c>
      <c r="AN14" s="43">
        <f>AJ14/$AJ$13</f>
        <v>0.99988664355800072</v>
      </c>
    </row>
    <row r="15" spans="1:40" ht="14.5" collapsed="1" x14ac:dyDescent="0.35">
      <c r="A15" s="51"/>
      <c r="B15" s="13"/>
      <c r="C15" s="13"/>
      <c r="D15" s="16" t="s">
        <v>3</v>
      </c>
      <c r="E15" s="58">
        <f>SUBTOTAL(9,E16:E27)</f>
        <v>1.7796711329874541E-2</v>
      </c>
      <c r="F15" s="66">
        <f t="shared" ref="F15:AH15" si="5">SUBTOTAL(9,F16:F27)</f>
        <v>1.4596213758976228E-2</v>
      </c>
      <c r="G15" s="66">
        <f t="shared" si="5"/>
        <v>2.7299860748454929E-2</v>
      </c>
      <c r="H15" s="66">
        <f t="shared" si="5"/>
        <v>1.8983867053291147E-2</v>
      </c>
      <c r="I15" s="66">
        <f t="shared" si="5"/>
        <v>1.5534833001718285E-2</v>
      </c>
      <c r="J15" s="66">
        <f t="shared" si="5"/>
        <v>1.7650836703015555E-2</v>
      </c>
      <c r="K15" s="66">
        <f t="shared" si="5"/>
        <v>1.9083288384244636E-2</v>
      </c>
      <c r="L15" s="66">
        <f t="shared" si="5"/>
        <v>2.9136096793272805E-2</v>
      </c>
      <c r="M15" s="66">
        <f t="shared" si="5"/>
        <v>2.078263021827937E-2</v>
      </c>
      <c r="N15" s="66">
        <f t="shared" si="5"/>
        <v>2.8137106977633868E-2</v>
      </c>
      <c r="O15" s="66">
        <f t="shared" si="5"/>
        <v>2.4244805521854092E-2</v>
      </c>
      <c r="P15" s="66">
        <f t="shared" si="5"/>
        <v>3.3362214874839619E-2</v>
      </c>
      <c r="Q15" s="66">
        <f t="shared" si="5"/>
        <v>3.2016426265173058E-2</v>
      </c>
      <c r="R15" s="66">
        <f t="shared" si="5"/>
        <v>5.6997430866345046E-2</v>
      </c>
      <c r="S15" s="66">
        <f t="shared" si="5"/>
        <v>6.9012008707530589E-2</v>
      </c>
      <c r="T15" s="66">
        <f t="shared" si="5"/>
        <v>8.6708084621476889E-2</v>
      </c>
      <c r="U15" s="66">
        <f t="shared" si="5"/>
        <v>8.2665812674430586E-2</v>
      </c>
      <c r="V15" s="66">
        <f t="shared" si="5"/>
        <v>4.8101306294281665E-2</v>
      </c>
      <c r="W15" s="66">
        <f t="shared" si="5"/>
        <v>7.2192827921863822E-2</v>
      </c>
      <c r="X15" s="66">
        <f t="shared" si="5"/>
        <v>4.8469048625379055E-2</v>
      </c>
      <c r="Y15" s="66">
        <f t="shared" si="5"/>
        <v>2.9836692359807897E-2</v>
      </c>
      <c r="Z15" s="66">
        <f t="shared" si="5"/>
        <v>3.2115863319670333E-2</v>
      </c>
      <c r="AA15" s="66">
        <f t="shared" si="5"/>
        <v>5.1020081635857743E-2</v>
      </c>
      <c r="AB15" s="66">
        <f t="shared" si="5"/>
        <v>3.3596688441275134E-2</v>
      </c>
      <c r="AC15" s="66">
        <f t="shared" si="5"/>
        <v>2.6841171773296792E-2</v>
      </c>
      <c r="AD15" s="66">
        <f t="shared" si="5"/>
        <v>2.5008685449913023E-2</v>
      </c>
      <c r="AE15" s="66">
        <f t="shared" ref="AE15:AF15" si="6">SUBTOTAL(9,AE16:AE27)</f>
        <v>1.4294398732478385E-2</v>
      </c>
      <c r="AF15" s="66">
        <f t="shared" si="6"/>
        <v>1.6024385833858276E-2</v>
      </c>
      <c r="AG15" s="66">
        <f t="shared" ref="AG15:AJ15" si="7">SUBTOTAL(9,AG16:AG27)</f>
        <v>2.1517432724215014E-2</v>
      </c>
      <c r="AH15" s="66">
        <f t="shared" si="5"/>
        <v>3.2656234243529189E-2</v>
      </c>
      <c r="AI15" s="66">
        <f t="shared" si="7"/>
        <v>3.6157255371056497E-2</v>
      </c>
      <c r="AJ15" s="66">
        <f t="shared" si="7"/>
        <v>4.2932871641595823E-2</v>
      </c>
      <c r="AK15" s="29">
        <f t="shared" si="2"/>
        <v>1.4124047890537135</v>
      </c>
      <c r="AL15" s="37">
        <f t="shared" si="3"/>
        <v>2.8814561878876876E-2</v>
      </c>
      <c r="AM15" s="37">
        <f t="shared" si="4"/>
        <v>0.18739299211198235</v>
      </c>
      <c r="AN15" s="44">
        <f t="shared" ref="AN15:AN79" si="8">AJ15/$AJ$13</f>
        <v>5.1219123464755836E-2</v>
      </c>
    </row>
    <row r="16" spans="1:40" ht="14.5" hidden="1" outlineLevel="1" x14ac:dyDescent="0.35">
      <c r="A16" s="51"/>
      <c r="B16" s="13"/>
      <c r="C16" s="13"/>
      <c r="D16" s="17" t="s">
        <v>4</v>
      </c>
      <c r="E16" s="59">
        <f>SUBTOTAL(9,E17:E20)</f>
        <v>1.2623142324555248E-2</v>
      </c>
      <c r="F16" s="67">
        <f t="shared" ref="F16:AH16" si="9">SUBTOTAL(9,F17:F20)</f>
        <v>9.901684798966583E-3</v>
      </c>
      <c r="G16" s="67">
        <f t="shared" si="9"/>
        <v>2.2009116208095241E-2</v>
      </c>
      <c r="H16" s="67">
        <f t="shared" si="9"/>
        <v>1.3431163834572402E-2</v>
      </c>
      <c r="I16" s="67">
        <f t="shared" si="9"/>
        <v>1.1039420233183257E-2</v>
      </c>
      <c r="J16" s="67">
        <f t="shared" si="9"/>
        <v>1.3210981520219883E-2</v>
      </c>
      <c r="K16" s="67">
        <f t="shared" si="9"/>
        <v>1.5434426693185651E-2</v>
      </c>
      <c r="L16" s="67">
        <f t="shared" si="9"/>
        <v>2.659473402224613E-2</v>
      </c>
      <c r="M16" s="67">
        <f t="shared" si="9"/>
        <v>1.8091893751006335E-2</v>
      </c>
      <c r="N16" s="67">
        <f t="shared" si="9"/>
        <v>2.5088227478032479E-2</v>
      </c>
      <c r="O16" s="67">
        <f t="shared" si="9"/>
        <v>2.1574090421125559E-2</v>
      </c>
      <c r="P16" s="67">
        <f t="shared" si="9"/>
        <v>3.059467910610348E-2</v>
      </c>
      <c r="Q16" s="67">
        <f t="shared" si="9"/>
        <v>2.9284384343804749E-2</v>
      </c>
      <c r="R16" s="67">
        <f t="shared" si="9"/>
        <v>5.4072816238902179E-2</v>
      </c>
      <c r="S16" s="67">
        <f t="shared" si="9"/>
        <v>6.6196386448689595E-2</v>
      </c>
      <c r="T16" s="67">
        <f t="shared" si="9"/>
        <v>8.3954702412949805E-2</v>
      </c>
      <c r="U16" s="67">
        <f t="shared" si="9"/>
        <v>8.0072779242097228E-2</v>
      </c>
      <c r="V16" s="67">
        <f t="shared" si="9"/>
        <v>4.555951566252079E-2</v>
      </c>
      <c r="W16" s="67">
        <f t="shared" si="9"/>
        <v>6.9893944051067455E-2</v>
      </c>
      <c r="X16" s="67">
        <f t="shared" si="9"/>
        <v>4.5845580900369602E-2</v>
      </c>
      <c r="Y16" s="67">
        <f t="shared" si="9"/>
        <v>2.7120245808655023E-2</v>
      </c>
      <c r="Z16" s="67">
        <f t="shared" si="9"/>
        <v>2.9637852879880251E-2</v>
      </c>
      <c r="AA16" s="67">
        <f t="shared" si="9"/>
        <v>4.8293813578779474E-2</v>
      </c>
      <c r="AB16" s="67">
        <f t="shared" si="9"/>
        <v>3.1251269035125012E-2</v>
      </c>
      <c r="AC16" s="67">
        <f t="shared" si="9"/>
        <v>2.4144066233591686E-2</v>
      </c>
      <c r="AD16" s="67">
        <f t="shared" si="9"/>
        <v>2.2224155175318245E-2</v>
      </c>
      <c r="AE16" s="67">
        <f t="shared" ref="AE16:AF16" si="10">SUBTOTAL(9,AE17:AE20)</f>
        <v>1.1454949512467519E-2</v>
      </c>
      <c r="AF16" s="67">
        <f t="shared" si="10"/>
        <v>1.3528935374207803E-2</v>
      </c>
      <c r="AG16" s="67">
        <f t="shared" ref="AG16:AJ16" si="11">SUBTOTAL(9,AG17:AG20)</f>
        <v>1.908609270266547E-2</v>
      </c>
      <c r="AH16" s="67">
        <f t="shared" si="9"/>
        <v>2.9691971173870943E-2</v>
      </c>
      <c r="AI16" s="67">
        <f t="shared" si="11"/>
        <v>3.3516600528802148E-2</v>
      </c>
      <c r="AJ16" s="67">
        <f t="shared" si="11"/>
        <v>4.0095436553621952E-2</v>
      </c>
      <c r="AK16" s="30">
        <f t="shared" si="2"/>
        <v>2.1763435381399487</v>
      </c>
      <c r="AL16" s="38">
        <f t="shared" si="3"/>
        <v>3.7985313321403646E-2</v>
      </c>
      <c r="AM16" s="38">
        <f t="shared" si="4"/>
        <v>0.19628589776479122</v>
      </c>
      <c r="AN16" s="45">
        <f t="shared" si="8"/>
        <v>4.7834049684753681E-2</v>
      </c>
    </row>
    <row r="17" spans="1:40" ht="14.5" hidden="1" outlineLevel="2" x14ac:dyDescent="0.35">
      <c r="A17" s="51" t="s">
        <v>59</v>
      </c>
      <c r="B17" s="13" t="s">
        <v>4</v>
      </c>
      <c r="C17" s="13" t="s">
        <v>5</v>
      </c>
      <c r="D17" s="18" t="s">
        <v>5</v>
      </c>
      <c r="E17" s="60">
        <v>5.0937305130000004E-3</v>
      </c>
      <c r="F17" s="69">
        <v>6.2192389499999999E-3</v>
      </c>
      <c r="G17" s="69">
        <v>6.72258384E-3</v>
      </c>
      <c r="H17" s="69">
        <v>6.2086182299999999E-3</v>
      </c>
      <c r="I17" s="69">
        <v>4.9640201999999996E-3</v>
      </c>
      <c r="J17" s="69">
        <v>4.1856408899999999E-3</v>
      </c>
      <c r="K17" s="69">
        <v>5.7880256317845904E-3</v>
      </c>
      <c r="L17" s="69">
        <v>8.1189211903391206E-3</v>
      </c>
      <c r="M17" s="69">
        <v>6.2269348753984299E-3</v>
      </c>
      <c r="N17" s="69">
        <v>7.8891426375272793E-3</v>
      </c>
      <c r="O17" s="69">
        <v>7.6876765243995603E-3</v>
      </c>
      <c r="P17" s="69">
        <v>9.3822032677534795E-3</v>
      </c>
      <c r="Q17" s="69">
        <v>8.0094604535175494E-3</v>
      </c>
      <c r="R17" s="69">
        <v>7.46500960769538E-3</v>
      </c>
      <c r="S17" s="69">
        <v>5.2039946152799997E-3</v>
      </c>
      <c r="T17" s="69">
        <v>6.9139964102895397E-3</v>
      </c>
      <c r="U17" s="69">
        <v>7.0841484522284302E-3</v>
      </c>
      <c r="V17" s="69">
        <v>8.2377033198143303E-3</v>
      </c>
      <c r="W17" s="69">
        <v>7.41858202483206E-3</v>
      </c>
      <c r="X17" s="69">
        <v>6.2525850620337E-3</v>
      </c>
      <c r="Y17" s="69">
        <v>7.2175034745223304E-3</v>
      </c>
      <c r="Z17" s="69">
        <v>5.9229637845929998E-3</v>
      </c>
      <c r="AA17" s="69">
        <v>6.3094848039997797E-3</v>
      </c>
      <c r="AB17" s="69">
        <v>6.0366061150472702E-3</v>
      </c>
      <c r="AC17" s="69">
        <v>5.09922945135142E-3</v>
      </c>
      <c r="AD17" s="69">
        <v>4.9222199748152496E-3</v>
      </c>
      <c r="AE17" s="69">
        <v>4.3164601633473602E-3</v>
      </c>
      <c r="AF17" s="69">
        <v>5.1744434289561197E-3</v>
      </c>
      <c r="AG17" s="69">
        <v>4.2355021228426201E-3</v>
      </c>
      <c r="AH17" s="69">
        <v>4.2916767216005297E-3</v>
      </c>
      <c r="AI17" s="69">
        <v>4.6858567553649299E-3</v>
      </c>
      <c r="AJ17" s="69">
        <v>3.7146975311384599E-3</v>
      </c>
      <c r="AK17" s="31">
        <f t="shared" si="2"/>
        <v>-0.27073143707583891</v>
      </c>
      <c r="AL17" s="39">
        <f t="shared" si="3"/>
        <v>-1.0132612931533003E-2</v>
      </c>
      <c r="AM17" s="39">
        <f t="shared" si="4"/>
        <v>-0.20725328897742568</v>
      </c>
      <c r="AN17" s="46">
        <f t="shared" si="8"/>
        <v>4.4316521165862627E-3</v>
      </c>
    </row>
    <row r="18" spans="1:40" ht="14.5" hidden="1" outlineLevel="2" x14ac:dyDescent="0.35">
      <c r="A18" s="51" t="str">
        <f>IF(B18="","",A$17)</f>
        <v>N2O</v>
      </c>
      <c r="B18" s="13" t="s">
        <v>4</v>
      </c>
      <c r="C18" s="13" t="s">
        <v>6</v>
      </c>
      <c r="D18" s="18" t="s">
        <v>6</v>
      </c>
      <c r="E18" s="60">
        <v>7.41807897221472E-3</v>
      </c>
      <c r="F18" s="69">
        <v>3.45396884272997E-3</v>
      </c>
      <c r="G18" s="69">
        <v>1.37941883598597E-2</v>
      </c>
      <c r="H18" s="69">
        <v>6.7331602373887304E-3</v>
      </c>
      <c r="I18" s="69">
        <v>5.8715740490963E-3</v>
      </c>
      <c r="J18" s="69">
        <v>8.6085883965281006E-3</v>
      </c>
      <c r="K18" s="69">
        <v>9.4324388990406592E-3</v>
      </c>
      <c r="L18" s="69">
        <v>1.83840277144161E-2</v>
      </c>
      <c r="M18" s="69">
        <v>1.17669765054744E-2</v>
      </c>
      <c r="N18" s="69">
        <v>1.711517432625E-2</v>
      </c>
      <c r="O18" s="69">
        <v>1.38036949875E-2</v>
      </c>
      <c r="P18" s="69">
        <v>2.1134656578750001E-2</v>
      </c>
      <c r="Q18" s="69">
        <v>2.1186757528500001E-2</v>
      </c>
      <c r="R18" s="69">
        <v>4.6353567473999997E-2</v>
      </c>
      <c r="S18" s="69">
        <v>6.0679265201100001E-2</v>
      </c>
      <c r="T18" s="69">
        <v>7.6868410484999997E-2</v>
      </c>
      <c r="U18" s="69">
        <v>7.2654932512111595E-2</v>
      </c>
      <c r="V18" s="69">
        <v>3.7145814988184998E-2</v>
      </c>
      <c r="W18" s="69">
        <v>6.1408566830769597E-2</v>
      </c>
      <c r="X18" s="69">
        <v>3.9360399412458599E-2</v>
      </c>
      <c r="Y18" s="69">
        <v>1.9714160591407098E-2</v>
      </c>
      <c r="Z18" s="69">
        <v>2.35216811516296E-2</v>
      </c>
      <c r="AA18" s="69">
        <v>4.1785826002791203E-2</v>
      </c>
      <c r="AB18" s="69">
        <v>2.5028944095538901E-2</v>
      </c>
      <c r="AC18" s="69">
        <v>1.8834850687817501E-2</v>
      </c>
      <c r="AD18" s="69">
        <v>1.7092253433589201E-2</v>
      </c>
      <c r="AE18" s="69">
        <v>6.9035735606250001E-3</v>
      </c>
      <c r="AF18" s="69">
        <v>8.0955087266240504E-3</v>
      </c>
      <c r="AG18" s="69">
        <v>1.4555213716883E-2</v>
      </c>
      <c r="AH18" s="69">
        <v>2.5146299766954899E-2</v>
      </c>
      <c r="AI18" s="69">
        <v>2.7776095816120599E-2</v>
      </c>
      <c r="AJ18" s="69">
        <v>3.5973500497634397E-2</v>
      </c>
      <c r="AK18" s="31">
        <f t="shared" si="2"/>
        <v>3.8494361724076196</v>
      </c>
      <c r="AL18" s="39">
        <f t="shared" si="3"/>
        <v>5.2250334559709621E-2</v>
      </c>
      <c r="AM18" s="39">
        <f t="shared" si="4"/>
        <v>0.29512443850212433</v>
      </c>
      <c r="AN18" s="46">
        <f t="shared" si="8"/>
        <v>4.2916560038873383E-2</v>
      </c>
    </row>
    <row r="19" spans="1:40" ht="14.5" hidden="1" outlineLevel="2" x14ac:dyDescent="0.35">
      <c r="A19" s="51" t="str">
        <f t="shared" ref="A19:A83" si="12">IF(B19="","",A$17)</f>
        <v>N2O</v>
      </c>
      <c r="B19" s="13" t="s">
        <v>4</v>
      </c>
      <c r="C19" s="13" t="s">
        <v>7</v>
      </c>
      <c r="D19" s="18" t="s">
        <v>7</v>
      </c>
      <c r="E19" s="60">
        <v>8.2627735340526297E-5</v>
      </c>
      <c r="F19" s="69">
        <v>1.75850982236613E-4</v>
      </c>
      <c r="G19" s="69">
        <v>1.4349338002355399E-3</v>
      </c>
      <c r="H19" s="69">
        <v>4.3197515918367299E-4</v>
      </c>
      <c r="I19" s="69">
        <v>1.4641577608695699E-4</v>
      </c>
      <c r="J19" s="69">
        <v>3.5024860929178299E-4</v>
      </c>
      <c r="K19" s="69">
        <v>1.3620530516039999E-4</v>
      </c>
      <c r="L19" s="69">
        <v>6.2098909090909302E-7</v>
      </c>
      <c r="M19" s="69">
        <v>2.2143808933501799E-5</v>
      </c>
      <c r="N19" s="69">
        <v>3.5023385519999998E-7</v>
      </c>
      <c r="O19" s="69">
        <v>1.1084322599999999E-7</v>
      </c>
      <c r="P19" s="69">
        <v>0</v>
      </c>
      <c r="Q19" s="69">
        <v>3.1104900000000001E-8</v>
      </c>
      <c r="R19" s="69">
        <v>1.3696301840400001E-4</v>
      </c>
      <c r="S19" s="69">
        <v>1.7405390952E-4</v>
      </c>
      <c r="T19" s="69">
        <v>2.6767130229862501E-5</v>
      </c>
      <c r="U19" s="69">
        <v>1.6525600176840001E-4</v>
      </c>
      <c r="V19" s="69">
        <v>9.4777149662624999E-6</v>
      </c>
      <c r="W19" s="69">
        <v>9.0632918694690001E-4</v>
      </c>
      <c r="X19" s="69">
        <v>6.3881588955599995E-5</v>
      </c>
      <c r="Y19" s="69">
        <v>1.44654070356E-5</v>
      </c>
      <c r="Z19" s="69">
        <v>1.12721212721256E-5</v>
      </c>
      <c r="AA19" s="69">
        <v>2.2932836684785301E-5</v>
      </c>
      <c r="AB19" s="69">
        <v>2.2655420626232899E-5</v>
      </c>
      <c r="AC19" s="69">
        <v>2.1349012622480601E-5</v>
      </c>
      <c r="AD19" s="69">
        <v>7.3532753043821996E-6</v>
      </c>
      <c r="AE19" s="69">
        <v>2.1329531322423699E-5</v>
      </c>
      <c r="AF19" s="69">
        <v>3.43827543815688E-5</v>
      </c>
      <c r="AG19" s="69">
        <v>6.9862528589225304E-5</v>
      </c>
      <c r="AH19" s="69">
        <v>2.1783777692786001E-5</v>
      </c>
      <c r="AI19" s="69">
        <v>8.1404433365561495E-4</v>
      </c>
      <c r="AJ19" s="69">
        <v>1.7393963293522099E-4</v>
      </c>
      <c r="AK19" s="31">
        <f t="shared" si="2"/>
        <v>1.1050998459340455</v>
      </c>
      <c r="AL19" s="39">
        <f t="shared" si="3"/>
        <v>2.4302308724786448E-2</v>
      </c>
      <c r="AM19" s="39">
        <f t="shared" si="4"/>
        <v>-0.78632658475231532</v>
      </c>
      <c r="AN19" s="46">
        <f t="shared" si="8"/>
        <v>2.0751082315425206E-4</v>
      </c>
    </row>
    <row r="20" spans="1:40" ht="14.5" hidden="1" outlineLevel="2" x14ac:dyDescent="0.35">
      <c r="A20" s="51" t="str">
        <f t="shared" si="12"/>
        <v>N2O</v>
      </c>
      <c r="B20" s="13" t="s">
        <v>4</v>
      </c>
      <c r="C20" s="13" t="s">
        <v>8</v>
      </c>
      <c r="D20" s="18" t="s">
        <v>8</v>
      </c>
      <c r="E20" s="60">
        <v>2.8705104000000002E-5</v>
      </c>
      <c r="F20" s="69">
        <v>5.2626024E-5</v>
      </c>
      <c r="G20" s="69">
        <v>5.7410208000000003E-5</v>
      </c>
      <c r="H20" s="69">
        <v>5.7410208000000003E-5</v>
      </c>
      <c r="I20" s="69">
        <v>5.7410208000000003E-5</v>
      </c>
      <c r="J20" s="69">
        <v>6.6503624400000004E-5</v>
      </c>
      <c r="K20" s="69">
        <v>7.7756857200000007E-5</v>
      </c>
      <c r="L20" s="69">
        <v>9.1164128400000007E-5</v>
      </c>
      <c r="M20" s="69">
        <v>7.5838561200000006E-5</v>
      </c>
      <c r="N20" s="69">
        <v>8.3560280400000005E-5</v>
      </c>
      <c r="O20" s="69">
        <v>8.2608066E-5</v>
      </c>
      <c r="P20" s="69">
        <v>7.7819259600000006E-5</v>
      </c>
      <c r="Q20" s="69">
        <v>8.8135256887199998E-5</v>
      </c>
      <c r="R20" s="69">
        <v>1.172761388028E-4</v>
      </c>
      <c r="S20" s="69">
        <v>1.3907272278959999E-4</v>
      </c>
      <c r="T20" s="69">
        <v>1.4552838743040001E-4</v>
      </c>
      <c r="U20" s="69">
        <v>1.6844227598879999E-4</v>
      </c>
      <c r="V20" s="69">
        <v>1.6651963955519999E-4</v>
      </c>
      <c r="W20" s="69">
        <v>1.604660085189E-4</v>
      </c>
      <c r="X20" s="69">
        <v>1.687148369217E-4</v>
      </c>
      <c r="Y20" s="69">
        <v>1.7411633568999E-4</v>
      </c>
      <c r="Z20" s="69">
        <v>1.8193582238552999E-4</v>
      </c>
      <c r="AA20" s="69">
        <v>1.7556993530370001E-4</v>
      </c>
      <c r="AB20" s="69">
        <v>1.6306340391261E-4</v>
      </c>
      <c r="AC20" s="69">
        <v>1.8863708180028301E-4</v>
      </c>
      <c r="AD20" s="69">
        <v>2.02328491609413E-4</v>
      </c>
      <c r="AE20" s="69">
        <v>2.1358625717273399E-4</v>
      </c>
      <c r="AF20" s="69">
        <v>2.2460046424606399E-4</v>
      </c>
      <c r="AG20" s="69">
        <v>2.2551433435062299E-4</v>
      </c>
      <c r="AH20" s="69">
        <v>2.32210907622727E-4</v>
      </c>
      <c r="AI20" s="69">
        <v>2.4060362366100301E-4</v>
      </c>
      <c r="AJ20" s="69">
        <v>2.3329889191386701E-4</v>
      </c>
      <c r="AK20" s="31">
        <f t="shared" si="2"/>
        <v>7.1274358704245415</v>
      </c>
      <c r="AL20" s="39">
        <f t="shared" si="3"/>
        <v>6.9925012196672132E-2</v>
      </c>
      <c r="AM20" s="39">
        <f t="shared" si="4"/>
        <v>-3.0360023826690008E-2</v>
      </c>
      <c r="AN20" s="46">
        <f t="shared" si="8"/>
        <v>2.7832670613977411E-4</v>
      </c>
    </row>
    <row r="21" spans="1:40" ht="14.5" hidden="1" outlineLevel="1" x14ac:dyDescent="0.35">
      <c r="A21" s="51" t="str">
        <f t="shared" si="12"/>
        <v/>
      </c>
      <c r="B21" s="13"/>
      <c r="C21" s="13"/>
      <c r="D21" s="17" t="s">
        <v>9</v>
      </c>
      <c r="E21" s="59">
        <f>SUBTOTAL(9,E22:E23)</f>
        <v>2.4953960560843598E-3</v>
      </c>
      <c r="F21" s="67">
        <f t="shared" ref="F21:AH21" si="13">SUBTOTAL(9,F22:F23)</f>
        <v>2.5129416075292E-3</v>
      </c>
      <c r="G21" s="67">
        <f t="shared" si="13"/>
        <v>2.5389774010169302E-3</v>
      </c>
      <c r="H21" s="67">
        <f t="shared" si="13"/>
        <v>2.9605014788896193E-3</v>
      </c>
      <c r="I21" s="67">
        <f t="shared" si="13"/>
        <v>2.3449012359447836E-3</v>
      </c>
      <c r="J21" s="67">
        <f t="shared" si="13"/>
        <v>2.9227494994273724E-3</v>
      </c>
      <c r="K21" s="67">
        <f t="shared" si="13"/>
        <v>2.4896749875159357E-3</v>
      </c>
      <c r="L21" s="67">
        <f t="shared" si="13"/>
        <v>1.9342646426096244E-3</v>
      </c>
      <c r="M21" s="67">
        <f t="shared" si="13"/>
        <v>2.2656678127686543E-3</v>
      </c>
      <c r="N21" s="67">
        <f t="shared" si="13"/>
        <v>2.6283278774813122E-3</v>
      </c>
      <c r="O21" s="67">
        <f t="shared" si="13"/>
        <v>2.3046454873122519E-3</v>
      </c>
      <c r="P21" s="67">
        <f t="shared" si="13"/>
        <v>2.3798677714531426E-3</v>
      </c>
      <c r="Q21" s="67">
        <f t="shared" si="13"/>
        <v>2.3748969749560964E-3</v>
      </c>
      <c r="R21" s="67">
        <f t="shared" si="13"/>
        <v>2.6132247109260541E-3</v>
      </c>
      <c r="S21" s="67">
        <f t="shared" si="13"/>
        <v>2.4320452135322451E-3</v>
      </c>
      <c r="T21" s="67">
        <f t="shared" si="13"/>
        <v>2.3761475939967393E-3</v>
      </c>
      <c r="U21" s="67">
        <f t="shared" si="13"/>
        <v>2.2560394080127478E-3</v>
      </c>
      <c r="V21" s="67">
        <f t="shared" si="13"/>
        <v>2.269109389578305E-3</v>
      </c>
      <c r="W21" s="67">
        <f t="shared" si="13"/>
        <v>2.0732718119452539E-3</v>
      </c>
      <c r="X21" s="67">
        <f t="shared" si="13"/>
        <v>2.1979519224855633E-3</v>
      </c>
      <c r="Y21" s="67">
        <f t="shared" si="13"/>
        <v>2.2683361805621301E-3</v>
      </c>
      <c r="Z21" s="67">
        <f t="shared" si="13"/>
        <v>1.9209272073008889E-3</v>
      </c>
      <c r="AA21" s="67">
        <f t="shared" si="13"/>
        <v>2.0811740593897482E-3</v>
      </c>
      <c r="AB21" s="67">
        <f t="shared" si="13"/>
        <v>1.7348365832789391E-3</v>
      </c>
      <c r="AC21" s="67">
        <f t="shared" si="13"/>
        <v>2.0283652354813279E-3</v>
      </c>
      <c r="AD21" s="67">
        <f t="shared" si="13"/>
        <v>2.2348567484279549E-3</v>
      </c>
      <c r="AE21" s="67">
        <f t="shared" ref="AE21:AF21" si="14">SUBTOTAL(9,AE22:AE23)</f>
        <v>2.34177647274742E-3</v>
      </c>
      <c r="AF21" s="67">
        <f t="shared" si="14"/>
        <v>1.9657974624266951E-3</v>
      </c>
      <c r="AG21" s="67">
        <f t="shared" ref="AG21:AJ21" si="15">SUBTOTAL(9,AG22:AG23)</f>
        <v>1.78953790996651E-3</v>
      </c>
      <c r="AH21" s="67">
        <f t="shared" si="13"/>
        <v>2.3790406909314963E-3</v>
      </c>
      <c r="AI21" s="67">
        <f t="shared" si="15"/>
        <v>2.1991116168423161E-3</v>
      </c>
      <c r="AJ21" s="67">
        <f t="shared" si="15"/>
        <v>2.3273503727315498E-3</v>
      </c>
      <c r="AK21" s="30">
        <f t="shared" si="2"/>
        <v>-6.7342289390525889E-2</v>
      </c>
      <c r="AL21" s="38">
        <f t="shared" si="3"/>
        <v>-2.2464090093244904E-3</v>
      </c>
      <c r="AM21" s="38">
        <f t="shared" si="4"/>
        <v>5.831389134916698E-2</v>
      </c>
      <c r="AN21" s="45">
        <f t="shared" si="8"/>
        <v>2.7765402482695868E-3</v>
      </c>
    </row>
    <row r="22" spans="1:40" ht="14.5" hidden="1" outlineLevel="2" x14ac:dyDescent="0.35">
      <c r="A22" s="51" t="str">
        <f t="shared" si="12"/>
        <v>N2O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1.43711772334092E-5</v>
      </c>
      <c r="I22" s="69">
        <v>1.2409811483949401E-4</v>
      </c>
      <c r="J22" s="69">
        <v>8.6957359158232805E-5</v>
      </c>
      <c r="K22" s="69">
        <v>8.5018597801275595E-5</v>
      </c>
      <c r="L22" s="69">
        <v>3.1650496502254197E-5</v>
      </c>
      <c r="M22" s="69">
        <v>8.6114041437941998E-6</v>
      </c>
      <c r="N22" s="69">
        <v>5.5250351674722004E-6</v>
      </c>
      <c r="O22" s="69">
        <v>9.2104205451141598E-5</v>
      </c>
      <c r="P22" s="69">
        <v>1.95310645219926E-5</v>
      </c>
      <c r="Q22" s="69">
        <v>4.3526496563256601E-5</v>
      </c>
      <c r="R22" s="69">
        <v>6.6552547926042004E-6</v>
      </c>
      <c r="S22" s="69">
        <v>7.2812225849849998E-6</v>
      </c>
      <c r="T22" s="69">
        <v>9.7775751394739294E-5</v>
      </c>
      <c r="U22" s="69">
        <v>1.04140892775748E-4</v>
      </c>
      <c r="V22" s="69">
        <v>1.3887578012510501E-4</v>
      </c>
      <c r="W22" s="69">
        <v>2.07946364891594E-4</v>
      </c>
      <c r="X22" s="69">
        <v>2.23813914766043E-4</v>
      </c>
      <c r="Y22" s="69">
        <v>1.5865857394159E-4</v>
      </c>
      <c r="Z22" s="69">
        <v>2.17932425716799E-4</v>
      </c>
      <c r="AA22" s="69">
        <v>2.3300346971807801E-4</v>
      </c>
      <c r="AB22" s="69">
        <v>1.83252071219479E-4</v>
      </c>
      <c r="AC22" s="69">
        <v>1.8888143435234799E-4</v>
      </c>
      <c r="AD22" s="69">
        <v>1.8389108000753501E-4</v>
      </c>
      <c r="AE22" s="69">
        <v>2.6774236959198003E-4</v>
      </c>
      <c r="AF22" s="69">
        <v>2.8962248692984498E-4</v>
      </c>
      <c r="AG22" s="69">
        <v>3.5201151875983002E-4</v>
      </c>
      <c r="AH22" s="69">
        <v>3.6430671293279597E-4</v>
      </c>
      <c r="AI22" s="69">
        <v>2.4781646719094602E-4</v>
      </c>
      <c r="AJ22" s="69">
        <v>1.8683281130082999E-4</v>
      </c>
      <c r="AK22" s="31" t="str">
        <f t="shared" si="2"/>
        <v/>
      </c>
      <c r="AL22" s="39" t="str">
        <f t="shared" si="3"/>
        <v/>
      </c>
      <c r="AM22" s="39">
        <f t="shared" si="4"/>
        <v>-0.24608395310198361</v>
      </c>
      <c r="AN22" s="46">
        <f t="shared" si="8"/>
        <v>2.2289244728771523E-4</v>
      </c>
    </row>
    <row r="23" spans="1:40" ht="14.5" hidden="1" outlineLevel="2" x14ac:dyDescent="0.35">
      <c r="A23" s="51" t="str">
        <f t="shared" si="12"/>
        <v>N2O</v>
      </c>
      <c r="B23" s="13" t="s">
        <v>9</v>
      </c>
      <c r="C23" s="13" t="s">
        <v>10</v>
      </c>
      <c r="D23" s="18" t="s">
        <v>10</v>
      </c>
      <c r="E23" s="60">
        <v>2.4953960560843598E-3</v>
      </c>
      <c r="F23" s="69">
        <v>2.5129416075292E-3</v>
      </c>
      <c r="G23" s="69">
        <v>2.5389774010169302E-3</v>
      </c>
      <c r="H23" s="69">
        <v>2.9461303016562099E-3</v>
      </c>
      <c r="I23" s="69">
        <v>2.2208031211052898E-3</v>
      </c>
      <c r="J23" s="69">
        <v>2.8357921402691398E-3</v>
      </c>
      <c r="K23" s="69">
        <v>2.4046563897146601E-3</v>
      </c>
      <c r="L23" s="69">
        <v>1.9026141461073701E-3</v>
      </c>
      <c r="M23" s="69">
        <v>2.25705640862486E-3</v>
      </c>
      <c r="N23" s="69">
        <v>2.6228028423138398E-3</v>
      </c>
      <c r="O23" s="69">
        <v>2.2125412818611101E-3</v>
      </c>
      <c r="P23" s="69">
        <v>2.3603367069311501E-3</v>
      </c>
      <c r="Q23" s="69">
        <v>2.3313704783928398E-3</v>
      </c>
      <c r="R23" s="69">
        <v>2.60656945613345E-3</v>
      </c>
      <c r="S23" s="69">
        <v>2.4247639909472599E-3</v>
      </c>
      <c r="T23" s="69">
        <v>2.2783718426019998E-3</v>
      </c>
      <c r="U23" s="69">
        <v>2.1518985152369999E-3</v>
      </c>
      <c r="V23" s="69">
        <v>2.1302336094532002E-3</v>
      </c>
      <c r="W23" s="69">
        <v>1.8653254470536601E-3</v>
      </c>
      <c r="X23" s="69">
        <v>1.9741380077195202E-3</v>
      </c>
      <c r="Y23" s="69">
        <v>2.1096776066205402E-3</v>
      </c>
      <c r="Z23" s="69">
        <v>1.70299478158409E-3</v>
      </c>
      <c r="AA23" s="69">
        <v>1.8481705896716701E-3</v>
      </c>
      <c r="AB23" s="69">
        <v>1.5515845120594601E-3</v>
      </c>
      <c r="AC23" s="69">
        <v>1.83948380112898E-3</v>
      </c>
      <c r="AD23" s="69">
        <v>2.0509656684204198E-3</v>
      </c>
      <c r="AE23" s="69">
        <v>2.0740341031554401E-3</v>
      </c>
      <c r="AF23" s="69">
        <v>1.6761749754968501E-3</v>
      </c>
      <c r="AG23" s="69">
        <v>1.4375263912066801E-3</v>
      </c>
      <c r="AH23" s="69">
        <v>2.0147339779987001E-3</v>
      </c>
      <c r="AI23" s="69">
        <v>1.9512951496513701E-3</v>
      </c>
      <c r="AJ23" s="69">
        <v>2.1405175614307198E-3</v>
      </c>
      <c r="AK23" s="31">
        <f t="shared" si="2"/>
        <v>-0.14221329467455202</v>
      </c>
      <c r="AL23" s="39">
        <f t="shared" si="3"/>
        <v>-4.9361577588886707E-3</v>
      </c>
      <c r="AM23" s="39">
        <f t="shared" si="4"/>
        <v>9.6972726967090139E-2</v>
      </c>
      <c r="AN23" s="46">
        <f t="shared" si="8"/>
        <v>2.5536478009818716E-3</v>
      </c>
    </row>
    <row r="24" spans="1:40" ht="14.5" hidden="1" outlineLevel="1" x14ac:dyDescent="0.35">
      <c r="A24" s="51" t="str">
        <f t="shared" si="12"/>
        <v>N2O</v>
      </c>
      <c r="B24" s="13" t="s">
        <v>11</v>
      </c>
      <c r="C24" s="13" t="s">
        <v>5</v>
      </c>
      <c r="D24" s="17" t="s">
        <v>11</v>
      </c>
      <c r="E24" s="59">
        <v>2.3018275233189201E-3</v>
      </c>
      <c r="F24" s="67">
        <v>1.8283568157428801E-3</v>
      </c>
      <c r="G24" s="67">
        <v>2.2729501017949901E-3</v>
      </c>
      <c r="H24" s="67">
        <v>2.0973254074463299E-3</v>
      </c>
      <c r="I24" s="67">
        <v>1.6369395926364701E-3</v>
      </c>
      <c r="J24" s="67">
        <v>1.0429530861029901E-3</v>
      </c>
      <c r="K24" s="67">
        <v>6.3785946355550004E-4</v>
      </c>
      <c r="L24" s="67">
        <v>5.1373948198268001E-5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>
        <f t="shared" si="2"/>
        <v>-1</v>
      </c>
      <c r="AL24" s="38">
        <f t="shared" si="3"/>
        <v>-1</v>
      </c>
      <c r="AM24" s="38" t="str">
        <f t="shared" si="4"/>
        <v/>
      </c>
      <c r="AN24" s="45">
        <f t="shared" si="8"/>
        <v>0</v>
      </c>
    </row>
    <row r="25" spans="1:40" ht="14.5" hidden="1" outlineLevel="1" x14ac:dyDescent="0.35">
      <c r="A25" s="51" t="str">
        <f t="shared" si="12"/>
        <v/>
      </c>
      <c r="B25" s="13"/>
      <c r="C25" s="13"/>
      <c r="D25" s="17" t="s">
        <v>12</v>
      </c>
      <c r="E25" s="59">
        <f>SUBTOTAL(9,E26:E27)</f>
        <v>3.76345425916013E-4</v>
      </c>
      <c r="F25" s="67">
        <f t="shared" ref="F25:AH25" si="16">SUBTOTAL(9,F26:F27)</f>
        <v>3.5323053673756602E-4</v>
      </c>
      <c r="G25" s="67">
        <f t="shared" si="16"/>
        <v>4.7881703754776799E-4</v>
      </c>
      <c r="H25" s="67">
        <f t="shared" si="16"/>
        <v>4.9487633238279598E-4</v>
      </c>
      <c r="I25" s="67">
        <f t="shared" si="16"/>
        <v>5.1357193995377496E-4</v>
      </c>
      <c r="J25" s="67">
        <f t="shared" si="16"/>
        <v>4.7415259726531098E-4</v>
      </c>
      <c r="K25" s="67">
        <f t="shared" si="16"/>
        <v>5.2132723998755005E-4</v>
      </c>
      <c r="L25" s="67">
        <f t="shared" si="16"/>
        <v>5.5572418021878397E-4</v>
      </c>
      <c r="M25" s="67">
        <f t="shared" si="16"/>
        <v>4.2506865450438202E-4</v>
      </c>
      <c r="N25" s="67">
        <f t="shared" si="16"/>
        <v>4.2055162212007699E-4</v>
      </c>
      <c r="O25" s="67">
        <f t="shared" si="16"/>
        <v>3.6606961341628202E-4</v>
      </c>
      <c r="P25" s="67">
        <f t="shared" si="16"/>
        <v>3.8766799728299898E-4</v>
      </c>
      <c r="Q25" s="67">
        <f t="shared" si="16"/>
        <v>3.5714494641220999E-4</v>
      </c>
      <c r="R25" s="67">
        <f t="shared" si="16"/>
        <v>3.1138991651681098E-4</v>
      </c>
      <c r="S25" s="67">
        <f t="shared" si="16"/>
        <v>3.8357704530873698E-4</v>
      </c>
      <c r="T25" s="67">
        <f t="shared" si="16"/>
        <v>3.7723461453034501E-4</v>
      </c>
      <c r="U25" s="67">
        <f t="shared" si="16"/>
        <v>3.3699402432061097E-4</v>
      </c>
      <c r="V25" s="67">
        <f t="shared" si="16"/>
        <v>2.7268124218256701E-4</v>
      </c>
      <c r="W25" s="67">
        <f t="shared" si="16"/>
        <v>2.2561205885111699E-4</v>
      </c>
      <c r="X25" s="67">
        <f t="shared" si="16"/>
        <v>4.25515802523893E-4</v>
      </c>
      <c r="Y25" s="67">
        <f t="shared" si="16"/>
        <v>4.4811037059074602E-4</v>
      </c>
      <c r="Z25" s="67">
        <f t="shared" si="16"/>
        <v>5.5708323248919488E-4</v>
      </c>
      <c r="AA25" s="67">
        <f t="shared" si="16"/>
        <v>6.4509399768852144E-4</v>
      </c>
      <c r="AB25" s="67">
        <f t="shared" si="16"/>
        <v>6.1058282287118377E-4</v>
      </c>
      <c r="AC25" s="67">
        <f t="shared" si="16"/>
        <v>6.6874030422377966E-4</v>
      </c>
      <c r="AD25" s="67">
        <f t="shared" si="16"/>
        <v>5.4967352616682168E-4</v>
      </c>
      <c r="AE25" s="67">
        <f t="shared" ref="AE25:AF25" si="17">SUBTOTAL(9,AE26:AE27)</f>
        <v>4.97672747263446E-4</v>
      </c>
      <c r="AF25" s="67">
        <f t="shared" si="17"/>
        <v>5.2965299722377809E-4</v>
      </c>
      <c r="AG25" s="67">
        <f t="shared" ref="AG25:AJ25" si="18">SUBTOTAL(9,AG26:AG27)</f>
        <v>6.4180211158303406E-4</v>
      </c>
      <c r="AH25" s="67">
        <f t="shared" si="16"/>
        <v>5.8522237872675909E-4</v>
      </c>
      <c r="AI25" s="67">
        <f t="shared" si="18"/>
        <v>4.4154322541203601E-4</v>
      </c>
      <c r="AJ25" s="67">
        <f t="shared" si="18"/>
        <v>5.1008471524232007E-4</v>
      </c>
      <c r="AK25" s="30">
        <f t="shared" si="2"/>
        <v>0.35536313215655491</v>
      </c>
      <c r="AL25" s="38">
        <f t="shared" si="3"/>
        <v>9.8569536066905883E-3</v>
      </c>
      <c r="AM25" s="38">
        <f t="shared" si="4"/>
        <v>0.15523166450198178</v>
      </c>
      <c r="AN25" s="45">
        <f t="shared" si="8"/>
        <v>6.085335317325655E-4</v>
      </c>
    </row>
    <row r="26" spans="1:40" ht="14.5" hidden="1" outlineLevel="2" x14ac:dyDescent="0.35">
      <c r="A26" s="51" t="str">
        <f t="shared" si="12"/>
        <v>N2O</v>
      </c>
      <c r="B26" s="13" t="s">
        <v>12</v>
      </c>
      <c r="C26" s="13" t="s">
        <v>10</v>
      </c>
      <c r="D26" s="18" t="s">
        <v>10</v>
      </c>
      <c r="E26" s="60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1.02941094551858E-4</v>
      </c>
      <c r="Y26" s="69">
        <v>5.6543999999999999E-5</v>
      </c>
      <c r="Z26" s="69">
        <v>1.08366188519199E-5</v>
      </c>
      <c r="AA26" s="69">
        <v>2.2495935406197501E-5</v>
      </c>
      <c r="AB26" s="69">
        <v>6.4112655823856795E-5</v>
      </c>
      <c r="AC26" s="69">
        <v>7.6379291605247702E-5</v>
      </c>
      <c r="AD26" s="69">
        <v>7.41009018594367E-6</v>
      </c>
      <c r="AE26" s="69">
        <v>1.6188000000000002E-5</v>
      </c>
      <c r="AF26" s="69">
        <v>3.7620000000000001E-6</v>
      </c>
      <c r="AG26" s="69">
        <v>5.9279999999999996E-7</v>
      </c>
      <c r="AH26" s="69">
        <v>5.9279999999999996E-7</v>
      </c>
      <c r="AI26" s="69">
        <v>5.9279999999999996E-7</v>
      </c>
      <c r="AJ26" s="69">
        <v>9.9642269999999998E-5</v>
      </c>
      <c r="AK26" s="31" t="str">
        <f t="shared" si="2"/>
        <v/>
      </c>
      <c r="AL26" s="39" t="str">
        <f t="shared" si="3"/>
        <v/>
      </c>
      <c r="AM26" s="39">
        <f t="shared" si="4"/>
        <v>167.08750000000001</v>
      </c>
      <c r="AN26" s="46">
        <f t="shared" si="8"/>
        <v>1.1887370991727202E-4</v>
      </c>
    </row>
    <row r="27" spans="1:40" ht="14.5" hidden="1" outlineLevel="2" x14ac:dyDescent="0.35">
      <c r="A27" s="51" t="str">
        <f t="shared" si="12"/>
        <v>N2O</v>
      </c>
      <c r="B27" s="13" t="s">
        <v>12</v>
      </c>
      <c r="C27" s="13" t="s">
        <v>5</v>
      </c>
      <c r="D27" s="18" t="s">
        <v>5</v>
      </c>
      <c r="E27" s="60">
        <v>3.76345425916013E-4</v>
      </c>
      <c r="F27" s="69">
        <v>3.5323053673756602E-4</v>
      </c>
      <c r="G27" s="69">
        <v>4.7881703754776799E-4</v>
      </c>
      <c r="H27" s="69">
        <v>4.9487633238279598E-4</v>
      </c>
      <c r="I27" s="69">
        <v>5.1357193995377496E-4</v>
      </c>
      <c r="J27" s="69">
        <v>4.7415259726531098E-4</v>
      </c>
      <c r="K27" s="69">
        <v>5.2132723998755005E-4</v>
      </c>
      <c r="L27" s="69">
        <v>5.5572418021878397E-4</v>
      </c>
      <c r="M27" s="69">
        <v>4.2506865450438202E-4</v>
      </c>
      <c r="N27" s="69">
        <v>4.2055162212007699E-4</v>
      </c>
      <c r="O27" s="69">
        <v>3.6606961341628202E-4</v>
      </c>
      <c r="P27" s="69">
        <v>3.8766799728299898E-4</v>
      </c>
      <c r="Q27" s="69">
        <v>3.5714494641220999E-4</v>
      </c>
      <c r="R27" s="69">
        <v>3.1138991651681098E-4</v>
      </c>
      <c r="S27" s="69">
        <v>3.8357704530873698E-4</v>
      </c>
      <c r="T27" s="69">
        <v>3.7723461453034501E-4</v>
      </c>
      <c r="U27" s="69">
        <v>3.3699402432061097E-4</v>
      </c>
      <c r="V27" s="69">
        <v>2.7268124218256701E-4</v>
      </c>
      <c r="W27" s="69">
        <v>2.2561205885111699E-4</v>
      </c>
      <c r="X27" s="69">
        <v>3.2257470797203501E-4</v>
      </c>
      <c r="Y27" s="69">
        <v>3.9156637059074601E-4</v>
      </c>
      <c r="Z27" s="69">
        <v>5.4624661363727501E-4</v>
      </c>
      <c r="AA27" s="69">
        <v>6.2259806228232397E-4</v>
      </c>
      <c r="AB27" s="69">
        <v>5.46470167047327E-4</v>
      </c>
      <c r="AC27" s="69">
        <v>5.9236101261853199E-4</v>
      </c>
      <c r="AD27" s="69">
        <v>5.42263435980878E-4</v>
      </c>
      <c r="AE27" s="69">
        <v>4.8148474726344601E-4</v>
      </c>
      <c r="AF27" s="69">
        <v>5.2589099722377805E-4</v>
      </c>
      <c r="AG27" s="69">
        <v>6.4120931158303401E-4</v>
      </c>
      <c r="AH27" s="69">
        <v>5.8462957872675904E-4</v>
      </c>
      <c r="AI27" s="69">
        <v>4.4095042541203601E-4</v>
      </c>
      <c r="AJ27" s="69">
        <v>4.1044244524232002E-4</v>
      </c>
      <c r="AK27" s="31">
        <f t="shared" si="2"/>
        <v>9.0600328789212536E-2</v>
      </c>
      <c r="AL27" s="39">
        <f t="shared" si="3"/>
        <v>2.8016044367484838E-3</v>
      </c>
      <c r="AM27" s="39">
        <f t="shared" si="4"/>
        <v>-6.9186870930464606E-2</v>
      </c>
      <c r="AN27" s="46">
        <f t="shared" si="8"/>
        <v>4.8965982181529348E-4</v>
      </c>
    </row>
    <row r="28" spans="1:40" ht="14.5" collapsed="1" x14ac:dyDescent="0.35">
      <c r="A28" s="51" t="str">
        <f t="shared" si="12"/>
        <v/>
      </c>
      <c r="B28" s="13"/>
      <c r="C28" s="13"/>
      <c r="D28" s="16" t="s">
        <v>13</v>
      </c>
      <c r="E28" s="58">
        <f t="shared" ref="E28:AJ28" si="19">SUBTOTAL(9,E29:E68)</f>
        <v>0.17445179425092208</v>
      </c>
      <c r="F28" s="66">
        <f t="shared" si="19"/>
        <v>0.17362031377564166</v>
      </c>
      <c r="G28" s="66">
        <f t="shared" si="19"/>
        <v>0.17845182557596237</v>
      </c>
      <c r="H28" s="66">
        <f t="shared" si="19"/>
        <v>0.18746820770758407</v>
      </c>
      <c r="I28" s="66">
        <f t="shared" si="19"/>
        <v>0.19170907949707428</v>
      </c>
      <c r="J28" s="66">
        <f t="shared" si="19"/>
        <v>0.19413721618603594</v>
      </c>
      <c r="K28" s="66">
        <f t="shared" si="19"/>
        <v>0.19190562633791872</v>
      </c>
      <c r="L28" s="66">
        <f t="shared" si="19"/>
        <v>0.16380865097829173</v>
      </c>
      <c r="M28" s="66">
        <f t="shared" si="19"/>
        <v>0.15334590644934148</v>
      </c>
      <c r="N28" s="66">
        <f t="shared" si="19"/>
        <v>0.16339378326226678</v>
      </c>
      <c r="O28" s="66">
        <f t="shared" si="19"/>
        <v>0.17329802704222969</v>
      </c>
      <c r="P28" s="66">
        <f t="shared" si="19"/>
        <v>0.18221505357460677</v>
      </c>
      <c r="Q28" s="66">
        <f t="shared" si="19"/>
        <v>0.19194595251283855</v>
      </c>
      <c r="R28" s="66">
        <f t="shared" si="19"/>
        <v>0.19900718227058692</v>
      </c>
      <c r="S28" s="66">
        <f t="shared" si="19"/>
        <v>0.1999979498667534</v>
      </c>
      <c r="T28" s="66">
        <f t="shared" si="19"/>
        <v>0.19679645800820691</v>
      </c>
      <c r="U28" s="66">
        <f t="shared" si="19"/>
        <v>0.19873560160549938</v>
      </c>
      <c r="V28" s="66">
        <f t="shared" si="19"/>
        <v>0.20127761412525494</v>
      </c>
      <c r="W28" s="66">
        <f t="shared" si="19"/>
        <v>0.19350258092620146</v>
      </c>
      <c r="X28" s="66">
        <f t="shared" si="19"/>
        <v>0.17836352341948294</v>
      </c>
      <c r="Y28" s="66">
        <f t="shared" si="19"/>
        <v>0.1880431926443463</v>
      </c>
      <c r="Z28" s="66">
        <f t="shared" si="19"/>
        <v>0.18696572961205005</v>
      </c>
      <c r="AA28" s="66">
        <f t="shared" si="19"/>
        <v>0.19066242384037024</v>
      </c>
      <c r="AB28" s="66">
        <f t="shared" si="19"/>
        <v>0.19278245519771398</v>
      </c>
      <c r="AC28" s="66">
        <f t="shared" si="19"/>
        <v>0.188954032378473</v>
      </c>
      <c r="AD28" s="66">
        <f t="shared" si="19"/>
        <v>0.19610017871016142</v>
      </c>
      <c r="AE28" s="66">
        <f t="shared" si="19"/>
        <v>0.19746230479568211</v>
      </c>
      <c r="AF28" s="66">
        <f t="shared" si="19"/>
        <v>0.19575329406685993</v>
      </c>
      <c r="AG28" s="66">
        <f t="shared" si="19"/>
        <v>0.19914059646259952</v>
      </c>
      <c r="AH28" s="66">
        <f t="shared" si="19"/>
        <v>0.20093372122477696</v>
      </c>
      <c r="AI28" s="66">
        <f t="shared" si="19"/>
        <v>0.17734009008890231</v>
      </c>
      <c r="AJ28" s="66">
        <f t="shared" si="19"/>
        <v>0.21260965034427781</v>
      </c>
      <c r="AK28" s="29">
        <f t="shared" si="2"/>
        <v>0.21873008676810457</v>
      </c>
      <c r="AL28" s="37">
        <f t="shared" si="3"/>
        <v>6.4013501432911291E-3</v>
      </c>
      <c r="AM28" s="37">
        <f t="shared" si="4"/>
        <v>0.19888091991886614</v>
      </c>
      <c r="AN28" s="44">
        <f t="shared" si="8"/>
        <v>0.25364434090711019</v>
      </c>
    </row>
    <row r="29" spans="1:40" ht="14.5" hidden="1" outlineLevel="1" x14ac:dyDescent="0.35">
      <c r="A29" s="51" t="str">
        <f t="shared" si="12"/>
        <v/>
      </c>
      <c r="B29" s="13"/>
      <c r="C29" s="13"/>
      <c r="D29" s="17" t="s">
        <v>14</v>
      </c>
      <c r="E29" s="59">
        <f>SUBTOTAL(9,E30:E32)</f>
        <v>1.8187617771177039E-2</v>
      </c>
      <c r="F29" s="67">
        <f t="shared" ref="F29:AH29" si="20">SUBTOTAL(9,F30:F32)</f>
        <v>1.692217606272764E-2</v>
      </c>
      <c r="G29" s="67">
        <f t="shared" si="20"/>
        <v>1.9222973108329339E-2</v>
      </c>
      <c r="H29" s="67">
        <f t="shared" si="20"/>
        <v>2.0845184754614242E-2</v>
      </c>
      <c r="I29" s="67">
        <f t="shared" si="20"/>
        <v>2.1576706594505338E-2</v>
      </c>
      <c r="J29" s="67">
        <f t="shared" si="20"/>
        <v>2.3480118520195742E-2</v>
      </c>
      <c r="K29" s="67">
        <f t="shared" si="20"/>
        <v>2.2809736914062139E-2</v>
      </c>
      <c r="L29" s="67">
        <f t="shared" si="20"/>
        <v>2.1320557202857041E-2</v>
      </c>
      <c r="M29" s="67">
        <f t="shared" si="20"/>
        <v>1.9224582021048538E-2</v>
      </c>
      <c r="N29" s="67">
        <f t="shared" si="20"/>
        <v>1.9403622153778242E-2</v>
      </c>
      <c r="O29" s="67">
        <f t="shared" si="20"/>
        <v>1.9902068501208139E-2</v>
      </c>
      <c r="P29" s="67">
        <f t="shared" si="20"/>
        <v>2.0709932713394941E-2</v>
      </c>
      <c r="Q29" s="67">
        <f t="shared" si="20"/>
        <v>2.2690995147219638E-2</v>
      </c>
      <c r="R29" s="67">
        <f t="shared" si="20"/>
        <v>2.5089373640567739E-2</v>
      </c>
      <c r="S29" s="67">
        <f t="shared" si="20"/>
        <v>2.6287687976926041E-2</v>
      </c>
      <c r="T29" s="67">
        <f t="shared" si="20"/>
        <v>2.745420106448964E-2</v>
      </c>
      <c r="U29" s="67">
        <f t="shared" si="20"/>
        <v>2.720968484254074E-2</v>
      </c>
      <c r="V29" s="67">
        <f t="shared" si="20"/>
        <v>2.5531539608824139E-2</v>
      </c>
      <c r="W29" s="67">
        <f t="shared" si="20"/>
        <v>2.9226529518882841E-2</v>
      </c>
      <c r="X29" s="67">
        <f t="shared" si="20"/>
        <v>3.2035231513235597E-2</v>
      </c>
      <c r="Y29" s="67">
        <f t="shared" si="20"/>
        <v>2.8629159421701102E-2</v>
      </c>
      <c r="Z29" s="67">
        <f t="shared" si="20"/>
        <v>3.04431280803374E-2</v>
      </c>
      <c r="AA29" s="67">
        <f t="shared" si="20"/>
        <v>3.1169402659535998E-2</v>
      </c>
      <c r="AB29" s="67">
        <f t="shared" si="20"/>
        <v>3.2919429184878474E-2</v>
      </c>
      <c r="AC29" s="67">
        <f t="shared" si="20"/>
        <v>2.7821387895562256E-2</v>
      </c>
      <c r="AD29" s="67">
        <f t="shared" si="20"/>
        <v>2.9190907328101055E-2</v>
      </c>
      <c r="AE29" s="67">
        <f t="shared" ref="AE29:AF29" si="21">SUBTOTAL(9,AE30:AE32)</f>
        <v>3.2002099293290218E-2</v>
      </c>
      <c r="AF29" s="67">
        <f t="shared" si="21"/>
        <v>3.7973930472254822E-2</v>
      </c>
      <c r="AG29" s="67">
        <f t="shared" ref="AG29:AJ29" si="22">SUBTOTAL(9,AG30:AG32)</f>
        <v>4.1059384620521534E-2</v>
      </c>
      <c r="AH29" s="67">
        <f t="shared" si="20"/>
        <v>4.8476473453384586E-2</v>
      </c>
      <c r="AI29" s="67">
        <f t="shared" si="22"/>
        <v>4.1842712020687768E-2</v>
      </c>
      <c r="AJ29" s="67">
        <f t="shared" si="22"/>
        <v>4.6021911271596001E-2</v>
      </c>
      <c r="AK29" s="30">
        <f t="shared" si="2"/>
        <v>1.5303979801318217</v>
      </c>
      <c r="AL29" s="38">
        <f t="shared" si="3"/>
        <v>3.0400572615436605E-2</v>
      </c>
      <c r="AM29" s="38">
        <f t="shared" si="4"/>
        <v>9.9878785314918561E-2</v>
      </c>
      <c r="AN29" s="45">
        <f t="shared" si="8"/>
        <v>5.4904362679996502E-2</v>
      </c>
    </row>
    <row r="30" spans="1:40" ht="14.5" hidden="1" outlineLevel="2" x14ac:dyDescent="0.35">
      <c r="A30" s="51" t="str">
        <f t="shared" si="12"/>
        <v>N2O</v>
      </c>
      <c r="B30" s="13" t="s">
        <v>14</v>
      </c>
      <c r="C30" s="13" t="s">
        <v>5</v>
      </c>
      <c r="D30" s="18" t="s">
        <v>5</v>
      </c>
      <c r="E30" s="60">
        <v>1.8187315559999999E-5</v>
      </c>
      <c r="F30" s="69">
        <v>1.7697543840000001E-5</v>
      </c>
      <c r="G30" s="69">
        <v>1.8494370359999999E-5</v>
      </c>
      <c r="H30" s="69">
        <v>1.9059188759999999E-5</v>
      </c>
      <c r="I30" s="69">
        <v>1.622378412E-5</v>
      </c>
      <c r="J30" s="69">
        <v>1.7620203959999999E-5</v>
      </c>
      <c r="K30" s="69">
        <v>1.69190028E-5</v>
      </c>
      <c r="L30" s="69">
        <v>2.107770156E-5</v>
      </c>
      <c r="M30" s="69">
        <v>1.8970891920000001E-5</v>
      </c>
      <c r="N30" s="69">
        <v>1.8604950480000001E-5</v>
      </c>
      <c r="O30" s="69">
        <v>1.8035456039999999E-5</v>
      </c>
      <c r="P30" s="69">
        <v>1.9854706679999999E-5</v>
      </c>
      <c r="Q30" s="69">
        <v>2.1695276520000001E-5</v>
      </c>
      <c r="R30" s="69">
        <v>2.4552000000000001E-5</v>
      </c>
      <c r="S30" s="69">
        <v>3.0888900000000002E-5</v>
      </c>
      <c r="T30" s="69">
        <v>2.3370299999999999E-5</v>
      </c>
      <c r="U30" s="69">
        <v>2.6230499999999999E-5</v>
      </c>
      <c r="V30" s="69">
        <v>3.1372199999999998E-5</v>
      </c>
      <c r="W30" s="69">
        <v>1.9856699999999999E-5</v>
      </c>
      <c r="X30" s="69">
        <v>5.7740655599999999E-6</v>
      </c>
      <c r="Y30" s="69">
        <v>3.5965322099999999E-6</v>
      </c>
      <c r="Z30" s="69">
        <v>3.8349000000000003E-6</v>
      </c>
      <c r="AA30" s="69">
        <v>5.1435E-6</v>
      </c>
      <c r="AB30" s="69">
        <v>2.4520689551174798E-5</v>
      </c>
      <c r="AC30" s="69">
        <v>4.5252286320657301E-5</v>
      </c>
      <c r="AD30" s="69">
        <v>4.62911680379543E-5</v>
      </c>
      <c r="AE30" s="69">
        <v>5.48744995318139E-5</v>
      </c>
      <c r="AF30" s="69">
        <v>5.8799130916018102E-5</v>
      </c>
      <c r="AG30" s="69">
        <v>5.81339267591385E-5</v>
      </c>
      <c r="AH30" s="69">
        <v>5.8381390854483499E-5</v>
      </c>
      <c r="AI30" s="69">
        <v>4.8919682484967599E-5</v>
      </c>
      <c r="AJ30" s="69">
        <v>4.6077191208000001E-5</v>
      </c>
      <c r="AK30" s="31">
        <f t="shared" si="2"/>
        <v>1.5334795042177189</v>
      </c>
      <c r="AL30" s="39">
        <f t="shared" si="3"/>
        <v>3.0441026976737673E-2</v>
      </c>
      <c r="AM30" s="39">
        <f t="shared" si="4"/>
        <v>-5.8105268321008818E-2</v>
      </c>
      <c r="AN30" s="46">
        <f t="shared" si="8"/>
        <v>5.4970311911425437E-5</v>
      </c>
    </row>
    <row r="31" spans="1:40" ht="14.5" hidden="1" outlineLevel="2" x14ac:dyDescent="0.35">
      <c r="A31" s="51" t="str">
        <f t="shared" si="12"/>
        <v>N2O</v>
      </c>
      <c r="B31" s="13" t="s">
        <v>14</v>
      </c>
      <c r="C31" s="13" t="s">
        <v>6</v>
      </c>
      <c r="D31" s="18" t="s">
        <v>6</v>
      </c>
      <c r="E31" s="60">
        <v>1.1986012027613999E-4</v>
      </c>
      <c r="F31" s="69">
        <v>1.1986012027613999E-4</v>
      </c>
      <c r="G31" s="69">
        <v>1.1986012027613999E-4</v>
      </c>
      <c r="H31" s="69">
        <v>1.1986012027613999E-4</v>
      </c>
      <c r="I31" s="69">
        <v>1.1986012027613999E-4</v>
      </c>
      <c r="J31" s="69">
        <v>1.1986012027613999E-4</v>
      </c>
      <c r="K31" s="69">
        <v>1.1986012027613999E-4</v>
      </c>
      <c r="L31" s="69">
        <v>1.1986012027613999E-4</v>
      </c>
      <c r="M31" s="69">
        <v>1.1986012027613999E-4</v>
      </c>
      <c r="N31" s="69">
        <v>1.1986012027613999E-4</v>
      </c>
      <c r="O31" s="69">
        <v>1.1986012027613999E-4</v>
      </c>
      <c r="P31" s="69">
        <v>1.1986012027613999E-4</v>
      </c>
      <c r="Q31" s="69">
        <v>1.1986012027613999E-4</v>
      </c>
      <c r="R31" s="69">
        <v>1.1986012027613999E-4</v>
      </c>
      <c r="S31" s="69">
        <v>1.1986012027613999E-4</v>
      </c>
      <c r="T31" s="69">
        <v>1.1986012027613999E-4</v>
      </c>
      <c r="U31" s="69">
        <v>1.1986012027613999E-4</v>
      </c>
      <c r="V31" s="69">
        <v>1.1986012027613999E-4</v>
      </c>
      <c r="W31" s="69">
        <v>1.1986012027613999E-4</v>
      </c>
      <c r="X31" s="69">
        <v>1.194435399E-5</v>
      </c>
      <c r="Y31" s="69">
        <v>1.169787764178E-4</v>
      </c>
      <c r="Z31" s="69">
        <v>4.5685763625000004E-6</v>
      </c>
      <c r="AA31" s="69">
        <v>4.859221557E-5</v>
      </c>
      <c r="AB31" s="69">
        <v>2.1796372499999999E-7</v>
      </c>
      <c r="AC31" s="69">
        <v>2.1752624999999999E-7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2"/>
        <v>-1</v>
      </c>
      <c r="AL31" s="39">
        <f t="shared" si="3"/>
        <v>-1</v>
      </c>
      <c r="AM31" s="39" t="str">
        <f t="shared" si="4"/>
        <v/>
      </c>
      <c r="AN31" s="46">
        <f t="shared" si="8"/>
        <v>0</v>
      </c>
    </row>
    <row r="32" spans="1:40" ht="14.5" hidden="1" outlineLevel="2" x14ac:dyDescent="0.35">
      <c r="A32" s="51" t="str">
        <f t="shared" si="12"/>
        <v>N2O</v>
      </c>
      <c r="B32" s="13" t="s">
        <v>14</v>
      </c>
      <c r="C32" s="13" t="s">
        <v>7</v>
      </c>
      <c r="D32" s="18" t="s">
        <v>7</v>
      </c>
      <c r="E32" s="60">
        <v>1.8049570335340898E-2</v>
      </c>
      <c r="F32" s="69">
        <v>1.6784618398611499E-2</v>
      </c>
      <c r="G32" s="69">
        <v>1.90846186176932E-2</v>
      </c>
      <c r="H32" s="69">
        <v>2.07062654455781E-2</v>
      </c>
      <c r="I32" s="69">
        <v>2.1440622690109198E-2</v>
      </c>
      <c r="J32" s="69">
        <v>2.3342638195959602E-2</v>
      </c>
      <c r="K32" s="69">
        <v>2.2672957790985999E-2</v>
      </c>
      <c r="L32" s="69">
        <v>2.1179619381020899E-2</v>
      </c>
      <c r="M32" s="69">
        <v>1.9085751008852399E-2</v>
      </c>
      <c r="N32" s="69">
        <v>1.9265157083022101E-2</v>
      </c>
      <c r="O32" s="69">
        <v>1.9764172924892E-2</v>
      </c>
      <c r="P32" s="69">
        <v>2.0570217886438799E-2</v>
      </c>
      <c r="Q32" s="69">
        <v>2.2549439750423499E-2</v>
      </c>
      <c r="R32" s="69">
        <v>2.49449615202916E-2</v>
      </c>
      <c r="S32" s="69">
        <v>2.61369389566499E-2</v>
      </c>
      <c r="T32" s="69">
        <v>2.7310970644213499E-2</v>
      </c>
      <c r="U32" s="69">
        <v>2.7063594222264599E-2</v>
      </c>
      <c r="V32" s="69">
        <v>2.5380307288547999E-2</v>
      </c>
      <c r="W32" s="69">
        <v>2.90868126986067E-2</v>
      </c>
      <c r="X32" s="69">
        <v>3.2017513093685598E-2</v>
      </c>
      <c r="Y32" s="69">
        <v>2.8508584113073301E-2</v>
      </c>
      <c r="Z32" s="69">
        <v>3.0434724603974901E-2</v>
      </c>
      <c r="AA32" s="69">
        <v>3.1115666943965999E-2</v>
      </c>
      <c r="AB32" s="69">
        <v>3.2894690531602301E-2</v>
      </c>
      <c r="AC32" s="69">
        <v>2.77759180829916E-2</v>
      </c>
      <c r="AD32" s="69">
        <v>2.91446161600631E-2</v>
      </c>
      <c r="AE32" s="69">
        <v>3.1947224793758403E-2</v>
      </c>
      <c r="AF32" s="69">
        <v>3.7915131341338802E-2</v>
      </c>
      <c r="AG32" s="69">
        <v>4.1001250693762398E-2</v>
      </c>
      <c r="AH32" s="69">
        <v>4.8418092062530102E-2</v>
      </c>
      <c r="AI32" s="69">
        <v>4.1793792338202802E-2</v>
      </c>
      <c r="AJ32" s="69">
        <v>4.5975834080388002E-2</v>
      </c>
      <c r="AK32" s="31">
        <f t="shared" si="2"/>
        <v>1.5471982560364737</v>
      </c>
      <c r="AL32" s="39">
        <f t="shared" si="3"/>
        <v>3.0620551291027587E-2</v>
      </c>
      <c r="AM32" s="39">
        <f t="shared" si="4"/>
        <v>0.1000637058332341</v>
      </c>
      <c r="AN32" s="46">
        <f t="shared" si="8"/>
        <v>5.484939236808508E-2</v>
      </c>
    </row>
    <row r="33" spans="1:40" ht="14.5" hidden="1" outlineLevel="1" x14ac:dyDescent="0.35">
      <c r="A33" s="51" t="str">
        <f t="shared" si="12"/>
        <v/>
      </c>
      <c r="B33" s="13"/>
      <c r="C33" s="13"/>
      <c r="D33" s="17" t="s">
        <v>15</v>
      </c>
      <c r="E33" s="59">
        <f>SUBTOTAL(9,E34:E36)</f>
        <v>1.004052937567682E-3</v>
      </c>
      <c r="F33" s="67">
        <f t="shared" ref="F33:AH33" si="23">SUBTOTAL(9,F34:F36)</f>
        <v>1.5676756279085029E-3</v>
      </c>
      <c r="G33" s="67">
        <f t="shared" si="23"/>
        <v>1.406692947165813E-3</v>
      </c>
      <c r="H33" s="67">
        <f t="shared" si="23"/>
        <v>1.394773001017697E-3</v>
      </c>
      <c r="I33" s="67">
        <f t="shared" si="23"/>
        <v>1.8424318775351061E-3</v>
      </c>
      <c r="J33" s="67">
        <f t="shared" si="23"/>
        <v>2.250886713871969E-3</v>
      </c>
      <c r="K33" s="67">
        <f t="shared" si="23"/>
        <v>2.7936602674041577E-3</v>
      </c>
      <c r="L33" s="67">
        <f t="shared" si="23"/>
        <v>3.0154237215069082E-3</v>
      </c>
      <c r="M33" s="67">
        <f t="shared" si="23"/>
        <v>2.8219965818919094E-3</v>
      </c>
      <c r="N33" s="67">
        <f t="shared" si="23"/>
        <v>3.0745418970342469E-3</v>
      </c>
      <c r="O33" s="67">
        <f t="shared" si="23"/>
        <v>3.4861433374563837E-3</v>
      </c>
      <c r="P33" s="67">
        <f t="shared" si="23"/>
        <v>3.2368032045213269E-3</v>
      </c>
      <c r="Q33" s="67">
        <f t="shared" si="23"/>
        <v>3.5637899944535498E-3</v>
      </c>
      <c r="R33" s="67">
        <f t="shared" si="23"/>
        <v>1.9312227307695647E-3</v>
      </c>
      <c r="S33" s="67">
        <f t="shared" si="23"/>
        <v>1.907990338660149E-3</v>
      </c>
      <c r="T33" s="67">
        <f t="shared" si="23"/>
        <v>9.1953181866338504E-4</v>
      </c>
      <c r="U33" s="67">
        <f t="shared" si="23"/>
        <v>1.0200473291410361E-3</v>
      </c>
      <c r="V33" s="67">
        <f t="shared" si="23"/>
        <v>1.0187054166605519E-3</v>
      </c>
      <c r="W33" s="67">
        <f t="shared" si="23"/>
        <v>1.1726881350912191E-3</v>
      </c>
      <c r="X33" s="67">
        <f t="shared" si="23"/>
        <v>1.6495318086925939E-3</v>
      </c>
      <c r="Y33" s="67">
        <f t="shared" si="23"/>
        <v>1.5812509114419451E-3</v>
      </c>
      <c r="Z33" s="67">
        <f t="shared" si="23"/>
        <v>1.5485801446345532E-3</v>
      </c>
      <c r="AA33" s="67">
        <f t="shared" si="23"/>
        <v>1.8605333548087535E-3</v>
      </c>
      <c r="AB33" s="67">
        <f t="shared" si="23"/>
        <v>2.447949000928392E-3</v>
      </c>
      <c r="AC33" s="67">
        <f t="shared" si="23"/>
        <v>3.521958302413454E-3</v>
      </c>
      <c r="AD33" s="67">
        <f t="shared" si="23"/>
        <v>3.0750331983983997E-3</v>
      </c>
      <c r="AE33" s="67">
        <f t="shared" ref="AE33:AF33" si="24">SUBTOTAL(9,AE34:AE36)</f>
        <v>3.4689088905950163E-3</v>
      </c>
      <c r="AF33" s="67">
        <f t="shared" si="24"/>
        <v>3.025669534692198E-3</v>
      </c>
      <c r="AG33" s="67">
        <f t="shared" ref="AG33:AJ33" si="25">SUBTOTAL(9,AG34:AG36)</f>
        <v>2.6418365671753564E-3</v>
      </c>
      <c r="AH33" s="67">
        <f t="shared" si="23"/>
        <v>2.8477127537350905E-3</v>
      </c>
      <c r="AI33" s="67">
        <f t="shared" si="25"/>
        <v>2.6765737182259451E-3</v>
      </c>
      <c r="AJ33" s="67">
        <f t="shared" si="25"/>
        <v>2.2308305378286484E-3</v>
      </c>
      <c r="AK33" s="30">
        <f t="shared" si="2"/>
        <v>1.2218256173153925</v>
      </c>
      <c r="AL33" s="38">
        <f t="shared" si="3"/>
        <v>2.6087017057785822E-2</v>
      </c>
      <c r="AM33" s="38">
        <f t="shared" si="4"/>
        <v>-0.16653499112019188</v>
      </c>
      <c r="AN33" s="45">
        <f t="shared" si="8"/>
        <v>2.6613916185212832E-3</v>
      </c>
    </row>
    <row r="34" spans="1:40" ht="14.5" hidden="1" outlineLevel="2" x14ac:dyDescent="0.35">
      <c r="A34" s="51" t="str">
        <f t="shared" si="12"/>
        <v>N2O</v>
      </c>
      <c r="B34" s="13" t="s">
        <v>15</v>
      </c>
      <c r="C34" s="13" t="s">
        <v>5</v>
      </c>
      <c r="D34" s="18" t="s">
        <v>5</v>
      </c>
      <c r="E34" s="60">
        <v>8.3257815904108103E-4</v>
      </c>
      <c r="F34" s="69">
        <v>1.4201516353708099E-3</v>
      </c>
      <c r="G34" s="69">
        <v>1.1184382687537799E-3</v>
      </c>
      <c r="H34" s="69">
        <v>1.2716434418179299E-3</v>
      </c>
      <c r="I34" s="69">
        <v>1.73152826046183E-3</v>
      </c>
      <c r="J34" s="69">
        <v>2.1500191425664001E-3</v>
      </c>
      <c r="K34" s="69">
        <v>2.6559778388764799E-3</v>
      </c>
      <c r="L34" s="69">
        <v>2.9002958691477301E-3</v>
      </c>
      <c r="M34" s="69">
        <v>2.7227801120518402E-3</v>
      </c>
      <c r="N34" s="69">
        <v>3.0003971222186598E-3</v>
      </c>
      <c r="O34" s="69">
        <v>3.3668565178829198E-3</v>
      </c>
      <c r="P34" s="69">
        <v>3.12473905210521E-3</v>
      </c>
      <c r="Q34" s="69">
        <v>3.4586658185827299E-3</v>
      </c>
      <c r="R34" s="69">
        <v>1.83899717268115E-3</v>
      </c>
      <c r="S34" s="69">
        <v>1.7516143075336299E-3</v>
      </c>
      <c r="T34" s="69">
        <v>7.4992907967516597E-4</v>
      </c>
      <c r="U34" s="69">
        <v>8.4823644637365499E-4</v>
      </c>
      <c r="V34" s="69">
        <v>8.3531420793979004E-4</v>
      </c>
      <c r="W34" s="69">
        <v>1.0294474049802201E-3</v>
      </c>
      <c r="X34" s="69">
        <v>1.5492306732287E-3</v>
      </c>
      <c r="Y34" s="69">
        <v>1.5149384581002901E-3</v>
      </c>
      <c r="Z34" s="69">
        <v>1.45831584746903E-3</v>
      </c>
      <c r="AA34" s="69">
        <v>1.7822621261321899E-3</v>
      </c>
      <c r="AB34" s="69">
        <v>2.33031230058031E-3</v>
      </c>
      <c r="AC34" s="69">
        <v>3.3838256037391598E-3</v>
      </c>
      <c r="AD34" s="69">
        <v>2.9018773884416098E-3</v>
      </c>
      <c r="AE34" s="69">
        <v>3.28248247534023E-3</v>
      </c>
      <c r="AF34" s="69">
        <v>2.89826649713579E-3</v>
      </c>
      <c r="AG34" s="69">
        <v>2.51094427913859E-3</v>
      </c>
      <c r="AH34" s="69">
        <v>2.7240422983634402E-3</v>
      </c>
      <c r="AI34" s="69">
        <v>2.5685059388501101E-3</v>
      </c>
      <c r="AJ34" s="69">
        <v>2.12730651583206E-3</v>
      </c>
      <c r="AK34" s="31">
        <f t="shared" si="2"/>
        <v>1.55508325882843</v>
      </c>
      <c r="AL34" s="39">
        <f t="shared" si="3"/>
        <v>3.0723311867236758E-2</v>
      </c>
      <c r="AM34" s="39">
        <f t="shared" si="4"/>
        <v>-0.17177278679587937</v>
      </c>
      <c r="AN34" s="46">
        <f t="shared" si="8"/>
        <v>2.5378869597023727E-3</v>
      </c>
    </row>
    <row r="35" spans="1:40" ht="14.5" hidden="1" outlineLevel="2" x14ac:dyDescent="0.35">
      <c r="A35" s="51" t="str">
        <f t="shared" si="12"/>
        <v>N2O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5.3965747500000002E-6</v>
      </c>
      <c r="AC35" s="69">
        <v>3.6239999219999999E-6</v>
      </c>
      <c r="AD35" s="69">
        <v>3.021854715E-6</v>
      </c>
      <c r="AE35" s="69">
        <v>2.1783621600000001E-6</v>
      </c>
      <c r="AF35" s="69">
        <v>1.7468160149999999E-6</v>
      </c>
      <c r="AG35" s="69">
        <v>3.9938307277499997E-5</v>
      </c>
      <c r="AH35" s="69">
        <v>2.0846420801259401E-5</v>
      </c>
      <c r="AI35" s="69">
        <v>2.65582838544322E-5</v>
      </c>
      <c r="AJ35" s="69">
        <v>1.10974732931424E-5</v>
      </c>
      <c r="AK35" s="31" t="str">
        <f t="shared" si="2"/>
        <v/>
      </c>
      <c r="AL35" s="39" t="str">
        <f t="shared" si="3"/>
        <v/>
      </c>
      <c r="AM35" s="39">
        <f t="shared" si="4"/>
        <v>-0.58214644613453104</v>
      </c>
      <c r="AN35" s="46">
        <f t="shared" si="8"/>
        <v>1.3239339299111544E-5</v>
      </c>
    </row>
    <row r="36" spans="1:40" ht="14.5" hidden="1" outlineLevel="2" x14ac:dyDescent="0.35">
      <c r="A36" s="51" t="str">
        <f t="shared" si="12"/>
        <v>N2O</v>
      </c>
      <c r="B36" s="13" t="s">
        <v>15</v>
      </c>
      <c r="C36" s="13" t="s">
        <v>7</v>
      </c>
      <c r="D36" s="18" t="s">
        <v>7</v>
      </c>
      <c r="E36" s="60">
        <v>1.7147477852660101E-4</v>
      </c>
      <c r="F36" s="69">
        <v>1.47523992537693E-4</v>
      </c>
      <c r="G36" s="69">
        <v>2.8825467841203298E-4</v>
      </c>
      <c r="H36" s="69">
        <v>1.2312955919976701E-4</v>
      </c>
      <c r="I36" s="69">
        <v>1.10903617073276E-4</v>
      </c>
      <c r="J36" s="69">
        <v>1.00867571305569E-4</v>
      </c>
      <c r="K36" s="69">
        <v>1.37682428527678E-4</v>
      </c>
      <c r="L36" s="69">
        <v>1.15127852359178E-4</v>
      </c>
      <c r="M36" s="69">
        <v>9.9216469840069201E-5</v>
      </c>
      <c r="N36" s="69">
        <v>7.4144774815587002E-5</v>
      </c>
      <c r="O36" s="69">
        <v>1.19286819573464E-4</v>
      </c>
      <c r="P36" s="69">
        <v>1.12064152416117E-4</v>
      </c>
      <c r="Q36" s="69">
        <v>1.0512417587082E-4</v>
      </c>
      <c r="R36" s="69">
        <v>9.2225558088414693E-5</v>
      </c>
      <c r="S36" s="69">
        <v>1.5637603112651899E-4</v>
      </c>
      <c r="T36" s="69">
        <v>1.6960273898821901E-4</v>
      </c>
      <c r="U36" s="69">
        <v>1.71810882767381E-4</v>
      </c>
      <c r="V36" s="69">
        <v>1.8339120872076201E-4</v>
      </c>
      <c r="W36" s="69">
        <v>1.4324073011099899E-4</v>
      </c>
      <c r="X36" s="69">
        <v>1.00301135463894E-4</v>
      </c>
      <c r="Y36" s="69">
        <v>6.6312453341655094E-5</v>
      </c>
      <c r="Z36" s="69">
        <v>9.0264297165523202E-5</v>
      </c>
      <c r="AA36" s="69">
        <v>7.8271228676563494E-5</v>
      </c>
      <c r="AB36" s="69">
        <v>1.1224012559808201E-4</v>
      </c>
      <c r="AC36" s="69">
        <v>1.3450869875229399E-4</v>
      </c>
      <c r="AD36" s="69">
        <v>1.7013395524179001E-4</v>
      </c>
      <c r="AE36" s="69">
        <v>1.84248053094786E-4</v>
      </c>
      <c r="AF36" s="69">
        <v>1.25656221541408E-4</v>
      </c>
      <c r="AG36" s="69">
        <v>9.0953980759266303E-5</v>
      </c>
      <c r="AH36" s="69">
        <v>1.02824034570391E-4</v>
      </c>
      <c r="AI36" s="69">
        <v>8.1509495521403202E-5</v>
      </c>
      <c r="AJ36" s="69">
        <v>9.2426548703445797E-5</v>
      </c>
      <c r="AK36" s="31">
        <f t="shared" si="2"/>
        <v>-0.46099041796337648</v>
      </c>
      <c r="AL36" s="39">
        <f t="shared" si="3"/>
        <v>-1.9738779510391269E-2</v>
      </c>
      <c r="AM36" s="39">
        <f t="shared" si="4"/>
        <v>0.13393596797781604</v>
      </c>
      <c r="AN36" s="46">
        <f t="shared" si="8"/>
        <v>1.1026531951979848E-4</v>
      </c>
    </row>
    <row r="37" spans="1:40" ht="14.5" hidden="1" outlineLevel="1" x14ac:dyDescent="0.35">
      <c r="A37" s="51" t="str">
        <f t="shared" si="12"/>
        <v/>
      </c>
      <c r="B37" s="13"/>
      <c r="C37" s="13"/>
      <c r="D37" s="17" t="s">
        <v>16</v>
      </c>
      <c r="E37" s="59">
        <f>SUBTOTAL(9,E38:E41)</f>
        <v>0.11502907259423578</v>
      </c>
      <c r="F37" s="67">
        <f t="shared" ref="F37:AH37" si="26">SUBTOTAL(9,F38:F41)</f>
        <v>0.11409434749912686</v>
      </c>
      <c r="G37" s="67">
        <f t="shared" si="26"/>
        <v>0.11377415216655523</v>
      </c>
      <c r="H37" s="67">
        <f t="shared" si="26"/>
        <v>0.12207277703615602</v>
      </c>
      <c r="I37" s="67">
        <f t="shared" si="26"/>
        <v>0.12713091309420035</v>
      </c>
      <c r="J37" s="67">
        <f t="shared" si="26"/>
        <v>0.13110428559522863</v>
      </c>
      <c r="K37" s="67">
        <f t="shared" si="26"/>
        <v>0.12827759573055184</v>
      </c>
      <c r="L37" s="67">
        <f t="shared" si="26"/>
        <v>0.10357644740168814</v>
      </c>
      <c r="M37" s="67">
        <f t="shared" si="26"/>
        <v>9.68133032523536E-2</v>
      </c>
      <c r="N37" s="67">
        <f t="shared" si="26"/>
        <v>0.11122762367956721</v>
      </c>
      <c r="O37" s="67">
        <f t="shared" si="26"/>
        <v>0.11835674121651128</v>
      </c>
      <c r="P37" s="67">
        <f t="shared" si="26"/>
        <v>0.11962022887672058</v>
      </c>
      <c r="Q37" s="67">
        <f t="shared" si="26"/>
        <v>0.1263485500151296</v>
      </c>
      <c r="R37" s="67">
        <f t="shared" si="26"/>
        <v>0.12529063629190024</v>
      </c>
      <c r="S37" s="67">
        <f t="shared" si="26"/>
        <v>0.1329476994527973</v>
      </c>
      <c r="T37" s="67">
        <f t="shared" si="26"/>
        <v>0.13177293678370774</v>
      </c>
      <c r="U37" s="67">
        <f t="shared" si="26"/>
        <v>0.13299381901018176</v>
      </c>
      <c r="V37" s="67">
        <f t="shared" si="26"/>
        <v>0.13303789126074561</v>
      </c>
      <c r="W37" s="67">
        <f t="shared" si="26"/>
        <v>0.12154658587694422</v>
      </c>
      <c r="X37" s="67">
        <f t="shared" si="26"/>
        <v>0.11141975753918681</v>
      </c>
      <c r="Y37" s="67">
        <f t="shared" si="26"/>
        <v>0.12358475124831025</v>
      </c>
      <c r="Z37" s="67">
        <f t="shared" si="26"/>
        <v>0.12270917656841432</v>
      </c>
      <c r="AA37" s="67">
        <f t="shared" si="26"/>
        <v>0.12524304772671227</v>
      </c>
      <c r="AB37" s="67">
        <f t="shared" si="26"/>
        <v>0.11987164716706188</v>
      </c>
      <c r="AC37" s="67">
        <f t="shared" si="26"/>
        <v>0.11896961423223187</v>
      </c>
      <c r="AD37" s="67">
        <f t="shared" si="26"/>
        <v>0.12265857071252037</v>
      </c>
      <c r="AE37" s="67">
        <f t="shared" ref="AE37:AF37" si="27">SUBTOTAL(9,AE38:AE41)</f>
        <v>0.12393029268270472</v>
      </c>
      <c r="AF37" s="67">
        <f t="shared" si="27"/>
        <v>0.11933367580232329</v>
      </c>
      <c r="AG37" s="67">
        <f t="shared" ref="AG37:AJ37" si="28">SUBTOTAL(9,AG38:AG41)</f>
        <v>0.11655819271562354</v>
      </c>
      <c r="AH37" s="67">
        <f t="shared" si="26"/>
        <v>0.11204223101921489</v>
      </c>
      <c r="AI37" s="67">
        <f t="shared" si="28"/>
        <v>9.9833738615167172E-2</v>
      </c>
      <c r="AJ37" s="67">
        <f t="shared" si="28"/>
        <v>0.12872552411537666</v>
      </c>
      <c r="AK37" s="30">
        <f t="shared" si="2"/>
        <v>0.11906947706563731</v>
      </c>
      <c r="AL37" s="38">
        <f t="shared" si="3"/>
        <v>3.6355447459908152E-3</v>
      </c>
      <c r="AM37" s="38">
        <f t="shared" si="4"/>
        <v>0.2893990138101481</v>
      </c>
      <c r="AN37" s="45">
        <f t="shared" si="8"/>
        <v>0.15357017270521928</v>
      </c>
    </row>
    <row r="38" spans="1:40" ht="14.5" hidden="1" outlineLevel="2" x14ac:dyDescent="0.35">
      <c r="A38" s="51" t="str">
        <f t="shared" si="12"/>
        <v>N2O</v>
      </c>
      <c r="B38" s="13" t="s">
        <v>16</v>
      </c>
      <c r="C38" s="13" t="s">
        <v>5</v>
      </c>
      <c r="D38" s="18" t="s">
        <v>5</v>
      </c>
      <c r="E38" s="60">
        <v>5.9084787646576198E-4</v>
      </c>
      <c r="F38" s="69">
        <v>5.9204355553210198E-4</v>
      </c>
      <c r="G38" s="69">
        <v>5.7483329973828895E-4</v>
      </c>
      <c r="H38" s="69">
        <v>6.0895621743620599E-4</v>
      </c>
      <c r="I38" s="69">
        <v>6.7894330184672003E-4</v>
      </c>
      <c r="J38" s="69">
        <v>7.39685104710171E-4</v>
      </c>
      <c r="K38" s="69">
        <v>7.3497750063017105E-4</v>
      </c>
      <c r="L38" s="69">
        <v>7.3658536719017095E-4</v>
      </c>
      <c r="M38" s="69">
        <v>7.8535979368575602E-4</v>
      </c>
      <c r="N38" s="69">
        <v>8.3958004737971401E-4</v>
      </c>
      <c r="O38" s="69">
        <v>8.7377421029685004E-4</v>
      </c>
      <c r="P38" s="69">
        <v>8.4754821349037398E-4</v>
      </c>
      <c r="Q38" s="69">
        <v>7.2647176416000005E-4</v>
      </c>
      <c r="R38" s="69">
        <v>6.3332714123999999E-4</v>
      </c>
      <c r="S38" s="69">
        <v>7.6422017159999997E-4</v>
      </c>
      <c r="T38" s="69">
        <v>7.0262692668000002E-4</v>
      </c>
      <c r="U38" s="69">
        <v>6.36354E-4</v>
      </c>
      <c r="V38" s="69">
        <v>5.8629509999999995E-4</v>
      </c>
      <c r="W38" s="69">
        <v>5.4021869999999999E-4</v>
      </c>
      <c r="X38" s="69">
        <v>5.2881841799999997E-4</v>
      </c>
      <c r="Y38" s="69">
        <v>5.312757276E-4</v>
      </c>
      <c r="Z38" s="69">
        <v>5.2373285999999998E-4</v>
      </c>
      <c r="AA38" s="69">
        <v>5.9008441301999998E-4</v>
      </c>
      <c r="AB38" s="69">
        <v>4.5804967468771599E-4</v>
      </c>
      <c r="AC38" s="69">
        <v>4.5713068232234401E-4</v>
      </c>
      <c r="AD38" s="69">
        <v>4.5196904716811098E-4</v>
      </c>
      <c r="AE38" s="69">
        <v>4.1539274585025601E-4</v>
      </c>
      <c r="AF38" s="69">
        <v>5.4644856867655295E-4</v>
      </c>
      <c r="AG38" s="69">
        <v>5.34253564786762E-4</v>
      </c>
      <c r="AH38" s="69">
        <v>5.2538126770437397E-4</v>
      </c>
      <c r="AI38" s="69">
        <v>5.1151418600773495E-4</v>
      </c>
      <c r="AJ38" s="69">
        <v>3.2714122576714102E-4</v>
      </c>
      <c r="AK38" s="31">
        <f t="shared" si="2"/>
        <v>-0.44631902931769618</v>
      </c>
      <c r="AL38" s="39">
        <f t="shared" si="3"/>
        <v>-1.8889211040543863E-2</v>
      </c>
      <c r="AM38" s="39">
        <f t="shared" si="4"/>
        <v>-0.36044544859955441</v>
      </c>
      <c r="AN38" s="46">
        <f t="shared" si="8"/>
        <v>3.9028106418916307E-4</v>
      </c>
    </row>
    <row r="39" spans="1:40" ht="14.5" hidden="1" outlineLevel="2" x14ac:dyDescent="0.35">
      <c r="A39" s="51" t="str">
        <f t="shared" si="12"/>
        <v>N2O</v>
      </c>
      <c r="B39" s="13" t="s">
        <v>16</v>
      </c>
      <c r="C39" s="13" t="s">
        <v>6</v>
      </c>
      <c r="D39" s="18" t="s">
        <v>6</v>
      </c>
      <c r="E39" s="60">
        <v>1.7102442060062399E-3</v>
      </c>
      <c r="F39" s="69">
        <v>1.51475394698104E-3</v>
      </c>
      <c r="G39" s="69">
        <v>1.31926368795585E-3</v>
      </c>
      <c r="H39" s="69">
        <v>1.1237734289306601E-3</v>
      </c>
      <c r="I39" s="69">
        <v>9.2828316990547003E-4</v>
      </c>
      <c r="J39" s="69">
        <v>7.4457651547734901E-4</v>
      </c>
      <c r="K39" s="69">
        <v>7.3918041171468598E-4</v>
      </c>
      <c r="L39" s="69">
        <v>7.4737528066463703E-4</v>
      </c>
      <c r="M39" s="69">
        <v>1.2345497152074301E-4</v>
      </c>
      <c r="N39" s="69">
        <v>3.8927092047519199E-4</v>
      </c>
      <c r="O39" s="69">
        <v>3.8138501775112997E-4</v>
      </c>
      <c r="P39" s="69">
        <v>4.0161183775800702E-4</v>
      </c>
      <c r="Q39" s="69">
        <v>4.1043226188125297E-4</v>
      </c>
      <c r="R39" s="69">
        <v>4.3487463216523999E-4</v>
      </c>
      <c r="S39" s="69">
        <v>6.41210259161433E-4</v>
      </c>
      <c r="T39" s="69">
        <v>9.1671416142905795E-4</v>
      </c>
      <c r="U39" s="69">
        <v>1.46931778321231E-3</v>
      </c>
      <c r="V39" s="69">
        <v>1.65362699137976E-3</v>
      </c>
      <c r="W39" s="69">
        <v>1.6160491768977699E-3</v>
      </c>
      <c r="X39" s="69">
        <v>1.1303011294462499E-3</v>
      </c>
      <c r="Y39" s="69">
        <v>9.5929146103500003E-4</v>
      </c>
      <c r="Z39" s="69">
        <v>1.1494449009975E-3</v>
      </c>
      <c r="AA39" s="69">
        <v>1.0720549844025001E-3</v>
      </c>
      <c r="AB39" s="69">
        <v>1.0572261905849999E-3</v>
      </c>
      <c r="AC39" s="69">
        <v>7.8025405773719998E-4</v>
      </c>
      <c r="AD39" s="69">
        <v>6.0671820413999995E-4</v>
      </c>
      <c r="AE39" s="69">
        <v>8.2015198524000002E-4</v>
      </c>
      <c r="AF39" s="69">
        <v>8.1606488189250002E-4</v>
      </c>
      <c r="AG39" s="69">
        <v>6.3894945534750003E-4</v>
      </c>
      <c r="AH39" s="69">
        <v>6.3897223625204605E-4</v>
      </c>
      <c r="AI39" s="69">
        <v>3.1995332268359598E-4</v>
      </c>
      <c r="AJ39" s="69">
        <v>3.86578559201869E-4</v>
      </c>
      <c r="AK39" s="31">
        <f t="shared" si="2"/>
        <v>-0.77396294760465423</v>
      </c>
      <c r="AL39" s="39">
        <f t="shared" si="3"/>
        <v>-4.6837198611723641E-2</v>
      </c>
      <c r="AM39" s="39">
        <f t="shared" si="4"/>
        <v>0.20823423854284884</v>
      </c>
      <c r="AN39" s="46">
        <f t="shared" si="8"/>
        <v>4.6119009037830981E-4</v>
      </c>
    </row>
    <row r="40" spans="1:40" ht="14.5" hidden="1" outlineLevel="2" x14ac:dyDescent="0.35">
      <c r="A40" s="51" t="str">
        <f t="shared" si="12"/>
        <v>N2O</v>
      </c>
      <c r="B40" s="13" t="s">
        <v>16</v>
      </c>
      <c r="C40" s="13" t="s">
        <v>7</v>
      </c>
      <c r="D40" s="18" t="s">
        <v>7</v>
      </c>
      <c r="E40" s="60">
        <v>8.4663206544178702E-4</v>
      </c>
      <c r="F40" s="69">
        <v>7.6261593912971704E-4</v>
      </c>
      <c r="G40" s="69">
        <v>1.5225125970940901E-3</v>
      </c>
      <c r="H40" s="69">
        <v>5.9802830648515704E-4</v>
      </c>
      <c r="I40" s="69">
        <v>5.4093224841017496E-4</v>
      </c>
      <c r="J40" s="69">
        <v>5.0382766126111204E-4</v>
      </c>
      <c r="K40" s="69">
        <v>7.2162548332298205E-4</v>
      </c>
      <c r="L40" s="69">
        <v>5.6801643218332902E-4</v>
      </c>
      <c r="M40" s="69">
        <v>4.5185354824039801E-4</v>
      </c>
      <c r="N40" s="69">
        <v>3.7167267237030302E-4</v>
      </c>
      <c r="O40" s="69">
        <v>5.8043279866230499E-4</v>
      </c>
      <c r="P40" s="69">
        <v>5.3131640543020698E-4</v>
      </c>
      <c r="Q40" s="69">
        <v>5.1803199187732904E-4</v>
      </c>
      <c r="R40" s="69">
        <v>4.7660624711901701E-4</v>
      </c>
      <c r="S40" s="69">
        <v>8.1191656367186199E-4</v>
      </c>
      <c r="T40" s="69">
        <v>8.7280806018567598E-4</v>
      </c>
      <c r="U40" s="69">
        <v>9.5128957695544698E-4</v>
      </c>
      <c r="V40" s="69">
        <v>1.00508634504586E-3</v>
      </c>
      <c r="W40" s="69">
        <v>7.8640140731845701E-4</v>
      </c>
      <c r="X40" s="69">
        <v>6.3708380795357003E-4</v>
      </c>
      <c r="Y40" s="69">
        <v>4.77981973404254E-4</v>
      </c>
      <c r="Z40" s="69">
        <v>5.9920495950081397E-4</v>
      </c>
      <c r="AA40" s="69">
        <v>5.1372922946677196E-4</v>
      </c>
      <c r="AB40" s="69">
        <v>6.7523928891516502E-4</v>
      </c>
      <c r="AC40" s="69">
        <v>7.8510405135132598E-4</v>
      </c>
      <c r="AD40" s="69">
        <v>9.8189339957825889E-4</v>
      </c>
      <c r="AE40" s="69">
        <v>1.11391692924847E-3</v>
      </c>
      <c r="AF40" s="69">
        <v>8.3530789077524196E-4</v>
      </c>
      <c r="AG40" s="69">
        <v>7.3088256082627504E-4</v>
      </c>
      <c r="AH40" s="69">
        <v>7.2490641156046397E-4</v>
      </c>
      <c r="AI40" s="69">
        <v>6.0419025989764898E-4</v>
      </c>
      <c r="AJ40" s="69">
        <v>6.9040625687162495E-4</v>
      </c>
      <c r="AK40" s="31">
        <f t="shared" si="2"/>
        <v>-0.18452621268087788</v>
      </c>
      <c r="AL40" s="39">
        <f t="shared" si="3"/>
        <v>-6.5585914992704053E-3</v>
      </c>
      <c r="AM40" s="39">
        <f t="shared" si="4"/>
        <v>0.14269676738678494</v>
      </c>
      <c r="AN40" s="46">
        <f t="shared" si="8"/>
        <v>8.2365800281775136E-4</v>
      </c>
    </row>
    <row r="41" spans="1:40" ht="14.5" hidden="1" outlineLevel="2" x14ac:dyDescent="0.35">
      <c r="A41" s="51" t="str">
        <f t="shared" si="12"/>
        <v>N2O</v>
      </c>
      <c r="B41" s="13" t="s">
        <v>16</v>
      </c>
      <c r="C41" s="13" t="s">
        <v>8</v>
      </c>
      <c r="D41" s="18" t="s">
        <v>8</v>
      </c>
      <c r="E41" s="60">
        <v>0.111881348446322</v>
      </c>
      <c r="F41" s="69">
        <v>0.111224934057484</v>
      </c>
      <c r="G41" s="69">
        <v>0.110357542581767</v>
      </c>
      <c r="H41" s="69">
        <v>0.11974201908330399</v>
      </c>
      <c r="I41" s="69">
        <v>0.124982754374038</v>
      </c>
      <c r="J41" s="69">
        <v>0.12911619631377999</v>
      </c>
      <c r="K41" s="69">
        <v>0.126081812334884</v>
      </c>
      <c r="L41" s="69">
        <v>0.10152447032165</v>
      </c>
      <c r="M41" s="69">
        <v>9.5452634938906697E-2</v>
      </c>
      <c r="N41" s="69">
        <v>0.10962710003934199</v>
      </c>
      <c r="O41" s="69">
        <v>0.116521149189801</v>
      </c>
      <c r="P41" s="69">
        <v>0.11783975242004199</v>
      </c>
      <c r="Q41" s="69">
        <v>0.124693613997211</v>
      </c>
      <c r="R41" s="69">
        <v>0.12374582827137599</v>
      </c>
      <c r="S41" s="69">
        <v>0.13073035245836401</v>
      </c>
      <c r="T41" s="69">
        <v>0.12928078763541301</v>
      </c>
      <c r="U41" s="69">
        <v>0.129936857650014</v>
      </c>
      <c r="V41" s="69">
        <v>0.12979288282432</v>
      </c>
      <c r="W41" s="69">
        <v>0.118603916592728</v>
      </c>
      <c r="X41" s="69">
        <v>0.109123554183787</v>
      </c>
      <c r="Y41" s="69">
        <v>0.121616202086271</v>
      </c>
      <c r="Z41" s="69">
        <v>0.120436793847916</v>
      </c>
      <c r="AA41" s="69">
        <v>0.123067179099823</v>
      </c>
      <c r="AB41" s="69">
        <v>0.117681132012874</v>
      </c>
      <c r="AC41" s="69">
        <v>0.116947125440821</v>
      </c>
      <c r="AD41" s="69">
        <v>0.120617990061634</v>
      </c>
      <c r="AE41" s="69">
        <v>0.121580831022366</v>
      </c>
      <c r="AF41" s="69">
        <v>0.117135854460979</v>
      </c>
      <c r="AG41" s="69">
        <v>0.11465410713466299</v>
      </c>
      <c r="AH41" s="69">
        <v>0.110152971103698</v>
      </c>
      <c r="AI41" s="69">
        <v>9.8398080846578195E-2</v>
      </c>
      <c r="AJ41" s="69">
        <v>0.12732139807353601</v>
      </c>
      <c r="AK41" s="30">
        <f t="shared" si="2"/>
        <v>0.13800378563207771</v>
      </c>
      <c r="AL41" s="38">
        <f t="shared" si="3"/>
        <v>4.178889964864041E-3</v>
      </c>
      <c r="AM41" s="38">
        <f t="shared" si="4"/>
        <v>0.2939418836029426</v>
      </c>
      <c r="AN41" s="45">
        <f t="shared" si="8"/>
        <v>0.15189504354783404</v>
      </c>
    </row>
    <row r="42" spans="1:40" ht="14.5" hidden="1" outlineLevel="1" x14ac:dyDescent="0.35">
      <c r="A42" s="51" t="str">
        <f t="shared" si="12"/>
        <v/>
      </c>
      <c r="B42" s="13"/>
      <c r="C42" s="13"/>
      <c r="D42" s="17" t="s">
        <v>17</v>
      </c>
      <c r="E42" s="59">
        <f>SUBTOTAL(9,E43:E46)</f>
        <v>1.8611296518923712E-2</v>
      </c>
      <c r="F42" s="67">
        <f t="shared" ref="F42:AH42" si="29">SUBTOTAL(9,F43:F46)</f>
        <v>1.8639861399487916E-2</v>
      </c>
      <c r="G42" s="67">
        <f t="shared" si="29"/>
        <v>2.1074247444694539E-2</v>
      </c>
      <c r="H42" s="67">
        <f t="shared" si="29"/>
        <v>1.8127658445393838E-2</v>
      </c>
      <c r="I42" s="67">
        <f t="shared" si="29"/>
        <v>1.8693006765773439E-2</v>
      </c>
      <c r="J42" s="67">
        <f t="shared" si="29"/>
        <v>1.8612941972807721E-2</v>
      </c>
      <c r="K42" s="67">
        <f t="shared" si="29"/>
        <v>1.8807274512290556E-2</v>
      </c>
      <c r="L42" s="67">
        <f t="shared" si="29"/>
        <v>1.8508726285340619E-2</v>
      </c>
      <c r="M42" s="67">
        <f t="shared" si="29"/>
        <v>1.8457295277985133E-2</v>
      </c>
      <c r="N42" s="67">
        <f t="shared" si="29"/>
        <v>1.5839000917778158E-2</v>
      </c>
      <c r="O42" s="67">
        <f t="shared" si="29"/>
        <v>1.5520145392891047E-2</v>
      </c>
      <c r="P42" s="67">
        <f t="shared" si="29"/>
        <v>1.581665169145308E-2</v>
      </c>
      <c r="Q42" s="67">
        <f t="shared" si="29"/>
        <v>1.7241428267318625E-2</v>
      </c>
      <c r="R42" s="67">
        <f t="shared" si="29"/>
        <v>1.822332120792388E-2</v>
      </c>
      <c r="S42" s="67">
        <f t="shared" si="29"/>
        <v>2.0000685431048135E-2</v>
      </c>
      <c r="T42" s="67">
        <f t="shared" si="29"/>
        <v>2.048582933850147E-2</v>
      </c>
      <c r="U42" s="67">
        <f t="shared" si="29"/>
        <v>2.0978450723964079E-2</v>
      </c>
      <c r="V42" s="67">
        <f t="shared" si="29"/>
        <v>2.2198783253221065E-2</v>
      </c>
      <c r="W42" s="67">
        <f t="shared" si="29"/>
        <v>2.2337360371952164E-2</v>
      </c>
      <c r="X42" s="67">
        <f t="shared" si="29"/>
        <v>2.0331230470690582E-2</v>
      </c>
      <c r="Y42" s="67">
        <f t="shared" si="29"/>
        <v>2.3669212384101013E-2</v>
      </c>
      <c r="Z42" s="67">
        <f t="shared" si="29"/>
        <v>2.2854671686200746E-2</v>
      </c>
      <c r="AA42" s="67">
        <f t="shared" si="29"/>
        <v>2.4570554442081192E-2</v>
      </c>
      <c r="AB42" s="67">
        <f t="shared" si="29"/>
        <v>2.3218620878444354E-2</v>
      </c>
      <c r="AC42" s="67">
        <f t="shared" si="29"/>
        <v>2.662996968649033E-2</v>
      </c>
      <c r="AD42" s="67">
        <f t="shared" si="29"/>
        <v>3.0852896576496688E-2</v>
      </c>
      <c r="AE42" s="67">
        <f t="shared" ref="AE42:AF42" si="30">SUBTOTAL(9,AE43:AE46)</f>
        <v>2.8945513473434839E-2</v>
      </c>
      <c r="AF42" s="67">
        <f t="shared" si="30"/>
        <v>2.6941766732854238E-2</v>
      </c>
      <c r="AG42" s="67">
        <f t="shared" ref="AG42:AJ42" si="31">SUBTOTAL(9,AG43:AG46)</f>
        <v>3.0836776049468339E-2</v>
      </c>
      <c r="AH42" s="67">
        <f t="shared" si="29"/>
        <v>2.9111618571785725E-2</v>
      </c>
      <c r="AI42" s="67">
        <f t="shared" si="31"/>
        <v>2.7797769684694645E-2</v>
      </c>
      <c r="AJ42" s="67">
        <f t="shared" si="31"/>
        <v>2.6672242523238569E-2</v>
      </c>
      <c r="AK42" s="30">
        <f t="shared" si="2"/>
        <v>0.43312114210412989</v>
      </c>
      <c r="AL42" s="38">
        <f t="shared" si="3"/>
        <v>1.1675852365483186E-2</v>
      </c>
      <c r="AM42" s="38">
        <f t="shared" si="4"/>
        <v>-4.0489836926585809E-2</v>
      </c>
      <c r="AN42" s="45">
        <f t="shared" si="8"/>
        <v>3.1820114300392686E-2</v>
      </c>
    </row>
    <row r="43" spans="1:40" ht="14.5" hidden="1" outlineLevel="2" x14ac:dyDescent="0.35">
      <c r="A43" s="51" t="str">
        <f t="shared" si="12"/>
        <v>N2O</v>
      </c>
      <c r="B43" s="13" t="s">
        <v>17</v>
      </c>
      <c r="C43" s="13" t="s">
        <v>5</v>
      </c>
      <c r="D43" s="18" t="s">
        <v>5</v>
      </c>
      <c r="E43" s="60">
        <v>7.5370495083824896E-4</v>
      </c>
      <c r="F43" s="69">
        <v>7.75535066830068E-4</v>
      </c>
      <c r="G43" s="69">
        <v>7.8220100311771198E-4</v>
      </c>
      <c r="H43" s="69">
        <v>8.1539787067348203E-4</v>
      </c>
      <c r="I43" s="69">
        <v>8.6159537960347598E-4</v>
      </c>
      <c r="J43" s="69">
        <v>9.1473795820054798E-4</v>
      </c>
      <c r="K43" s="69">
        <v>9.3737038384054797E-4</v>
      </c>
      <c r="L43" s="69">
        <v>9.9194937256054795E-4</v>
      </c>
      <c r="M43" s="69">
        <v>9.9171514152953896E-4</v>
      </c>
      <c r="N43" s="69">
        <v>9.7656064321823E-4</v>
      </c>
      <c r="O43" s="69">
        <v>1.0369332027337301E-3</v>
      </c>
      <c r="P43" s="69">
        <v>1.07675611984968E-3</v>
      </c>
      <c r="Q43" s="69">
        <v>1.06022514492E-3</v>
      </c>
      <c r="R43" s="69">
        <v>1.0271032729200001E-3</v>
      </c>
      <c r="S43" s="69">
        <v>1.0588500986400001E-3</v>
      </c>
      <c r="T43" s="69">
        <v>1.0276575019200001E-3</v>
      </c>
      <c r="U43" s="69">
        <v>8.8934219999999996E-4</v>
      </c>
      <c r="V43" s="69">
        <v>1.0720386E-3</v>
      </c>
      <c r="W43" s="69">
        <v>8.6301179999999996E-4</v>
      </c>
      <c r="X43" s="69">
        <v>1.0120868981099999E-3</v>
      </c>
      <c r="Y43" s="69">
        <v>1.4113680688800001E-3</v>
      </c>
      <c r="Z43" s="69">
        <v>1.4145457032000001E-3</v>
      </c>
      <c r="AA43" s="69">
        <v>1.54688581557E-3</v>
      </c>
      <c r="AB43" s="69">
        <v>1.41654345544235E-3</v>
      </c>
      <c r="AC43" s="69">
        <v>1.47455556848574E-3</v>
      </c>
      <c r="AD43" s="69">
        <v>1.5806909297606201E-3</v>
      </c>
      <c r="AE43" s="69">
        <v>1.31477416095879E-3</v>
      </c>
      <c r="AF43" s="69">
        <v>1.58979831194144E-3</v>
      </c>
      <c r="AG43" s="69">
        <v>1.68519631027835E-3</v>
      </c>
      <c r="AH43" s="69">
        <v>1.99292494076971E-3</v>
      </c>
      <c r="AI43" s="69">
        <v>1.81236743551713E-3</v>
      </c>
      <c r="AJ43" s="69">
        <v>1.76837889699E-3</v>
      </c>
      <c r="AK43" s="31">
        <f t="shared" si="2"/>
        <v>1.3462482169226297</v>
      </c>
      <c r="AL43" s="39">
        <f t="shared" si="3"/>
        <v>2.7892144281400633E-2</v>
      </c>
      <c r="AM43" s="39">
        <f t="shared" si="4"/>
        <v>-2.427131367794555E-2</v>
      </c>
      <c r="AN43" s="46">
        <f t="shared" si="8"/>
        <v>2.1096845748758506E-3</v>
      </c>
    </row>
    <row r="44" spans="1:40" ht="14.5" hidden="1" outlineLevel="2" x14ac:dyDescent="0.35">
      <c r="A44" s="51" t="str">
        <f t="shared" si="12"/>
        <v>N2O</v>
      </c>
      <c r="B44" s="13" t="s">
        <v>17</v>
      </c>
      <c r="C44" s="13" t="s">
        <v>6</v>
      </c>
      <c r="D44" s="18" t="s">
        <v>6</v>
      </c>
      <c r="E44" s="60">
        <v>1.45264587551157E-2</v>
      </c>
      <c r="F44" s="69">
        <v>1.46852752267231E-2</v>
      </c>
      <c r="G44" s="69">
        <v>1.4591582663084499E-2</v>
      </c>
      <c r="H44" s="69">
        <v>1.48095615273482E-2</v>
      </c>
      <c r="I44" s="69">
        <v>1.53594725987251E-2</v>
      </c>
      <c r="J44" s="69">
        <v>1.53171110820983E-2</v>
      </c>
      <c r="K44" s="69">
        <v>1.4721970489603199E-2</v>
      </c>
      <c r="L44" s="69">
        <v>1.4732757353457601E-2</v>
      </c>
      <c r="M44" s="69">
        <v>1.51149852131723E-2</v>
      </c>
      <c r="N44" s="69">
        <v>1.3066404199437999E-2</v>
      </c>
      <c r="O44" s="69">
        <v>1.1612711455461101E-2</v>
      </c>
      <c r="P44" s="69">
        <v>1.21356999479428E-2</v>
      </c>
      <c r="Q44" s="69">
        <v>1.34531470705257E-2</v>
      </c>
      <c r="R44" s="69">
        <v>1.45224713900486E-2</v>
      </c>
      <c r="S44" s="69">
        <v>1.5179662260298999E-2</v>
      </c>
      <c r="T44" s="69">
        <v>1.5391003359059701E-2</v>
      </c>
      <c r="U44" s="69">
        <v>1.5830226974506201E-2</v>
      </c>
      <c r="V44" s="69">
        <v>1.64278945614558E-2</v>
      </c>
      <c r="W44" s="69">
        <v>1.7409245008127301E-2</v>
      </c>
      <c r="X44" s="69">
        <v>1.6489635183767198E-2</v>
      </c>
      <c r="Y44" s="69">
        <v>2.02658245130642E-2</v>
      </c>
      <c r="Z44" s="69">
        <v>1.8857465129090999E-2</v>
      </c>
      <c r="AA44" s="69">
        <v>2.06165209421625E-2</v>
      </c>
      <c r="AB44" s="69">
        <v>1.86574721676975E-2</v>
      </c>
      <c r="AC44" s="69">
        <v>2.1399254302730999E-2</v>
      </c>
      <c r="AD44" s="69">
        <v>2.4807838309500001E-2</v>
      </c>
      <c r="AE44" s="69">
        <v>2.3044024887375E-2</v>
      </c>
      <c r="AF44" s="69">
        <v>2.1848974254015701E-2</v>
      </c>
      <c r="AG44" s="69">
        <v>2.6566570216395E-2</v>
      </c>
      <c r="AH44" s="69">
        <v>2.4224829705631799E-2</v>
      </c>
      <c r="AI44" s="69">
        <v>2.36372257252703E-2</v>
      </c>
      <c r="AJ44" s="69">
        <v>2.2340886948031598E-2</v>
      </c>
      <c r="AK44" s="31">
        <f t="shared" si="2"/>
        <v>0.53794447254145372</v>
      </c>
      <c r="AL44" s="39">
        <f t="shared" si="3"/>
        <v>1.3982229201044971E-2</v>
      </c>
      <c r="AM44" s="39">
        <f t="shared" si="4"/>
        <v>-5.4843101821919871E-2</v>
      </c>
      <c r="AN44" s="46">
        <f t="shared" si="8"/>
        <v>2.6652786155462706E-2</v>
      </c>
    </row>
    <row r="45" spans="1:40" ht="14.5" hidden="1" outlineLevel="2" x14ac:dyDescent="0.35">
      <c r="A45" s="51" t="str">
        <f t="shared" si="12"/>
        <v>N2O</v>
      </c>
      <c r="B45" s="13" t="s">
        <v>17</v>
      </c>
      <c r="C45" s="13" t="s">
        <v>7</v>
      </c>
      <c r="D45" s="18" t="s">
        <v>7</v>
      </c>
      <c r="E45" s="60">
        <v>3.3116686872230699E-3</v>
      </c>
      <c r="F45" s="69">
        <v>3.1593078087416202E-3</v>
      </c>
      <c r="G45" s="69">
        <v>5.6785392784969198E-3</v>
      </c>
      <c r="H45" s="69">
        <v>2.47816572776236E-3</v>
      </c>
      <c r="I45" s="69">
        <v>2.4447930658152801E-3</v>
      </c>
      <c r="J45" s="69">
        <v>2.3521728598456101E-3</v>
      </c>
      <c r="K45" s="69">
        <v>3.11804229255326E-3</v>
      </c>
      <c r="L45" s="69">
        <v>2.75208513202717E-3</v>
      </c>
      <c r="M45" s="69">
        <v>2.3205846654211302E-3</v>
      </c>
      <c r="N45" s="69">
        <v>1.7586872122147799E-3</v>
      </c>
      <c r="O45" s="69">
        <v>2.8315843826307299E-3</v>
      </c>
      <c r="P45" s="69">
        <v>2.5607436919095599E-3</v>
      </c>
      <c r="Q45" s="69">
        <v>2.6753838819404902E-3</v>
      </c>
      <c r="R45" s="69">
        <v>2.6198383231547601E-3</v>
      </c>
      <c r="S45" s="69">
        <v>3.7051377785301599E-3</v>
      </c>
      <c r="T45" s="69">
        <v>4.0116070320395797E-3</v>
      </c>
      <c r="U45" s="69">
        <v>4.2040936431034497E-3</v>
      </c>
      <c r="V45" s="69">
        <v>4.6449742258735599E-3</v>
      </c>
      <c r="W45" s="69">
        <v>4.0171339956934001E-3</v>
      </c>
      <c r="X45" s="69">
        <v>2.7876558051846299E-3</v>
      </c>
      <c r="Y45" s="69">
        <v>1.94362443041201E-3</v>
      </c>
      <c r="Z45" s="69">
        <v>2.5348660698006299E-3</v>
      </c>
      <c r="AA45" s="69">
        <v>2.35872499578191E-3</v>
      </c>
      <c r="AB45" s="69">
        <v>3.09868062648419E-3</v>
      </c>
      <c r="AC45" s="69">
        <v>3.7100210310699201E-3</v>
      </c>
      <c r="AD45" s="69">
        <v>4.4159281771450898E-3</v>
      </c>
      <c r="AE45" s="69">
        <v>4.5369816880585397E-3</v>
      </c>
      <c r="AF45" s="69">
        <v>3.4541876262576101E-3</v>
      </c>
      <c r="AG45" s="69">
        <v>2.5377454190694598E-3</v>
      </c>
      <c r="AH45" s="69">
        <v>2.8477940203897999E-3</v>
      </c>
      <c r="AI45" s="69">
        <v>2.3091369933232698E-3</v>
      </c>
      <c r="AJ45" s="69">
        <v>2.52093661258593E-3</v>
      </c>
      <c r="AK45" s="31">
        <f t="shared" si="2"/>
        <v>-0.23877149235607609</v>
      </c>
      <c r="AL45" s="39">
        <f t="shared" si="3"/>
        <v>-8.7620869829513337E-3</v>
      </c>
      <c r="AM45" s="39">
        <f t="shared" si="4"/>
        <v>9.1722413990623419E-2</v>
      </c>
      <c r="AN45" s="46">
        <f t="shared" si="8"/>
        <v>3.0074895684770149E-3</v>
      </c>
    </row>
    <row r="46" spans="1:40" ht="14.5" hidden="1" outlineLevel="2" x14ac:dyDescent="0.35">
      <c r="A46" s="51" t="str">
        <f t="shared" si="12"/>
        <v>N2O</v>
      </c>
      <c r="B46" s="13" t="s">
        <v>17</v>
      </c>
      <c r="C46" s="13" t="s">
        <v>8</v>
      </c>
      <c r="D46" s="18" t="s">
        <v>8</v>
      </c>
      <c r="E46" s="60">
        <v>1.9464125746695E-5</v>
      </c>
      <c r="F46" s="69">
        <v>1.97432971931267E-5</v>
      </c>
      <c r="G46" s="69">
        <v>2.19244999954082E-5</v>
      </c>
      <c r="H46" s="69">
        <v>2.45333196097962E-5</v>
      </c>
      <c r="I46" s="69">
        <v>2.71457216295804E-5</v>
      </c>
      <c r="J46" s="69">
        <v>2.8920072663263401E-5</v>
      </c>
      <c r="K46" s="69">
        <v>2.9891346293546399E-5</v>
      </c>
      <c r="L46" s="69">
        <v>3.1934427295298898E-5</v>
      </c>
      <c r="M46" s="69">
        <v>3.0010257862164498E-5</v>
      </c>
      <c r="N46" s="69">
        <v>3.7348862907148001E-5</v>
      </c>
      <c r="O46" s="69">
        <v>3.8916352065486002E-5</v>
      </c>
      <c r="P46" s="69">
        <v>4.3451931751039802E-5</v>
      </c>
      <c r="Q46" s="69">
        <v>5.2672169932434897E-5</v>
      </c>
      <c r="R46" s="69">
        <v>5.3908221800521302E-5</v>
      </c>
      <c r="S46" s="69">
        <v>5.7035293578972803E-5</v>
      </c>
      <c r="T46" s="69">
        <v>5.5561445482188097E-5</v>
      </c>
      <c r="U46" s="69">
        <v>5.4787906354429797E-5</v>
      </c>
      <c r="V46" s="69">
        <v>5.3875865891708502E-5</v>
      </c>
      <c r="W46" s="69">
        <v>4.79695681314594E-5</v>
      </c>
      <c r="X46" s="69">
        <v>4.1852583628753302E-5</v>
      </c>
      <c r="Y46" s="69">
        <v>4.8395371744805599E-5</v>
      </c>
      <c r="Z46" s="69">
        <v>4.7794784109113098E-5</v>
      </c>
      <c r="AA46" s="69">
        <v>4.8422688566783999E-5</v>
      </c>
      <c r="AB46" s="69">
        <v>4.5924628820313402E-5</v>
      </c>
      <c r="AC46" s="69">
        <v>4.61387842036719E-5</v>
      </c>
      <c r="AD46" s="69">
        <v>4.8439160090977999E-5</v>
      </c>
      <c r="AE46" s="69">
        <v>4.97327370425099E-5</v>
      </c>
      <c r="AF46" s="69">
        <v>4.8806540639487402E-5</v>
      </c>
      <c r="AG46" s="69">
        <v>4.7264103725528099E-5</v>
      </c>
      <c r="AH46" s="69">
        <v>4.6069904994418301E-5</v>
      </c>
      <c r="AI46" s="69">
        <v>3.9039530583943802E-5</v>
      </c>
      <c r="AJ46" s="69">
        <v>4.2040065631038199E-5</v>
      </c>
      <c r="AK46" s="30">
        <f t="shared" si="2"/>
        <v>1.1598743338460284</v>
      </c>
      <c r="AL46" s="38">
        <f t="shared" si="3"/>
        <v>2.5151415285836087E-2</v>
      </c>
      <c r="AM46" s="38">
        <f t="shared" si="4"/>
        <v>7.6858891544368646E-2</v>
      </c>
      <c r="AN46" s="45">
        <f t="shared" si="8"/>
        <v>5.0154001577112933E-5</v>
      </c>
    </row>
    <row r="47" spans="1:40" ht="14.5" hidden="1" outlineLevel="1" x14ac:dyDescent="0.35">
      <c r="A47" s="51" t="str">
        <f t="shared" si="12"/>
        <v/>
      </c>
      <c r="B47" s="13"/>
      <c r="C47" s="13"/>
      <c r="D47" s="17" t="s">
        <v>18</v>
      </c>
      <c r="E47" s="59">
        <f>SUBTOTAL(9,E48:E50)</f>
        <v>1.6747638876969801E-3</v>
      </c>
      <c r="F47" s="67">
        <f t="shared" ref="F47:AH47" si="32">SUBTOTAL(9,F48:F50)</f>
        <v>1.3201055351903801E-3</v>
      </c>
      <c r="G47" s="67">
        <f t="shared" si="32"/>
        <v>3.3121579538133998E-3</v>
      </c>
      <c r="H47" s="67">
        <f t="shared" si="32"/>
        <v>1.0672775647255751E-3</v>
      </c>
      <c r="I47" s="67">
        <f t="shared" si="32"/>
        <v>8.1466491138773296E-4</v>
      </c>
      <c r="J47" s="67">
        <f t="shared" si="32"/>
        <v>6.9632863090387609E-4</v>
      </c>
      <c r="K47" s="67">
        <f t="shared" si="32"/>
        <v>1.3115268245166599E-3</v>
      </c>
      <c r="L47" s="67">
        <f t="shared" si="32"/>
        <v>7.0888302443879094E-4</v>
      </c>
      <c r="M47" s="67">
        <f t="shared" si="32"/>
        <v>5.1963815443173097E-4</v>
      </c>
      <c r="N47" s="67">
        <f t="shared" si="32"/>
        <v>4.3670365548335004E-4</v>
      </c>
      <c r="O47" s="67">
        <f t="shared" si="32"/>
        <v>5.8777114781043301E-4</v>
      </c>
      <c r="P47" s="67">
        <f t="shared" si="32"/>
        <v>5.4387315214178198E-4</v>
      </c>
      <c r="Q47" s="67">
        <f t="shared" si="32"/>
        <v>5.2590569714112403E-4</v>
      </c>
      <c r="R47" s="67">
        <f t="shared" si="32"/>
        <v>4.8363739906033705E-4</v>
      </c>
      <c r="S47" s="67">
        <f t="shared" si="32"/>
        <v>1.137985740839E-3</v>
      </c>
      <c r="T47" s="67">
        <f t="shared" si="32"/>
        <v>1.3581152075429399E-3</v>
      </c>
      <c r="U47" s="67">
        <f t="shared" si="32"/>
        <v>1.4008901967307598E-3</v>
      </c>
      <c r="V47" s="67">
        <f t="shared" si="32"/>
        <v>1.3072122607497099E-3</v>
      </c>
      <c r="W47" s="67">
        <f t="shared" si="32"/>
        <v>1.0225325122993761E-3</v>
      </c>
      <c r="X47" s="67">
        <f t="shared" si="32"/>
        <v>7.4350348694988792E-4</v>
      </c>
      <c r="Y47" s="67">
        <f t="shared" si="32"/>
        <v>4.0719873890231499E-4</v>
      </c>
      <c r="Z47" s="67">
        <f t="shared" si="32"/>
        <v>8.0672811044995706E-4</v>
      </c>
      <c r="AA47" s="67">
        <f t="shared" si="32"/>
        <v>4.32600025124602E-4</v>
      </c>
      <c r="AB47" s="67">
        <f t="shared" si="32"/>
        <v>6.2665711430085304E-4</v>
      </c>
      <c r="AC47" s="67">
        <f t="shared" si="32"/>
        <v>5.1338269320333615E-4</v>
      </c>
      <c r="AD47" s="67">
        <f t="shared" si="32"/>
        <v>1.1853108728813629E-3</v>
      </c>
      <c r="AE47" s="67">
        <f t="shared" ref="AE47:AF47" si="33">SUBTOTAL(9,AE48:AE50)</f>
        <v>1.2100078362533976E-3</v>
      </c>
      <c r="AF47" s="67">
        <f t="shared" si="33"/>
        <v>5.6728809934688542E-4</v>
      </c>
      <c r="AG47" s="67">
        <f t="shared" ref="AG47:AJ47" si="34">SUBTOTAL(9,AG48:AG50)</f>
        <v>2.6758437519797443E-4</v>
      </c>
      <c r="AH47" s="67">
        <f t="shared" si="32"/>
        <v>3.0286829171510132E-4</v>
      </c>
      <c r="AI47" s="67">
        <f t="shared" si="34"/>
        <v>3.2468295746382623E-4</v>
      </c>
      <c r="AJ47" s="67">
        <f t="shared" si="34"/>
        <v>3.2175845741871099E-4</v>
      </c>
      <c r="AK47" s="30">
        <f t="shared" si="2"/>
        <v>-0.80787831658994569</v>
      </c>
      <c r="AL47" s="38">
        <f t="shared" si="3"/>
        <v>-5.1822684832543042E-2</v>
      </c>
      <c r="AM47" s="38">
        <f t="shared" si="4"/>
        <v>-9.007248387655431E-3</v>
      </c>
      <c r="AN47" s="45">
        <f t="shared" si="8"/>
        <v>3.8385939552180792E-4</v>
      </c>
    </row>
    <row r="48" spans="1:40" ht="14.5" hidden="1" outlineLevel="2" x14ac:dyDescent="0.35">
      <c r="A48" s="51" t="str">
        <f t="shared" si="12"/>
        <v>N2O</v>
      </c>
      <c r="B48" s="13" t="s">
        <v>18</v>
      </c>
      <c r="C48" s="13" t="s">
        <v>5</v>
      </c>
      <c r="D48" s="18" t="s">
        <v>5</v>
      </c>
      <c r="E48" s="60">
        <v>7.0974153720000001E-5</v>
      </c>
      <c r="F48" s="69">
        <v>6.3494034839999997E-5</v>
      </c>
      <c r="G48" s="69">
        <v>6.4607354639999997E-5</v>
      </c>
      <c r="H48" s="69">
        <v>6.8016897359999995E-5</v>
      </c>
      <c r="I48" s="69">
        <v>7.4000992680000005E-5</v>
      </c>
      <c r="J48" s="69">
        <v>7.8489064439999994E-5</v>
      </c>
      <c r="K48" s="69">
        <v>8.1411529320000005E-5</v>
      </c>
      <c r="L48" s="69">
        <v>7.7723656920000006E-5</v>
      </c>
      <c r="M48" s="69">
        <v>7.6888666799999994E-5</v>
      </c>
      <c r="N48" s="69">
        <v>7.8036778080000003E-5</v>
      </c>
      <c r="O48" s="69">
        <v>8.3359839599999997E-5</v>
      </c>
      <c r="P48" s="69">
        <v>8.8195823639999999E-5</v>
      </c>
      <c r="Q48" s="69">
        <v>8.9135187479999996E-5</v>
      </c>
      <c r="R48" s="69">
        <v>5.6736E-5</v>
      </c>
      <c r="S48" s="69">
        <v>5.0265000000000001E-5</v>
      </c>
      <c r="T48" s="69">
        <v>5.2923600000000003E-5</v>
      </c>
      <c r="U48" s="69">
        <v>7.66809E-5</v>
      </c>
      <c r="V48" s="69">
        <v>6.1211700000000002E-5</v>
      </c>
      <c r="W48" s="69">
        <v>5.4467487900000002E-5</v>
      </c>
      <c r="X48" s="69">
        <v>4.0267746E-5</v>
      </c>
      <c r="Y48" s="69">
        <v>1.2482174205000001E-4</v>
      </c>
      <c r="Z48" s="69">
        <v>1.391121E-4</v>
      </c>
      <c r="AA48" s="69">
        <v>1.4576972075999999E-4</v>
      </c>
      <c r="AB48" s="69">
        <v>1.49967663117962E-4</v>
      </c>
      <c r="AC48" s="69">
        <v>6.6673958064609096E-5</v>
      </c>
      <c r="AD48" s="69">
        <v>2.39012900330428E-5</v>
      </c>
      <c r="AE48" s="69">
        <v>2.39675896926375E-5</v>
      </c>
      <c r="AF48" s="69">
        <v>2.3366081970413401E-5</v>
      </c>
      <c r="AG48" s="69">
        <v>2.3344598861542399E-5</v>
      </c>
      <c r="AH48" s="69">
        <v>2.24377208573743E-5</v>
      </c>
      <c r="AI48" s="69">
        <v>2.44214163096302E-5</v>
      </c>
      <c r="AJ48" s="69">
        <v>1.9631665872E-5</v>
      </c>
      <c r="AK48" s="31">
        <f t="shared" si="2"/>
        <v>-0.72339697138977033</v>
      </c>
      <c r="AL48" s="39">
        <f t="shared" si="3"/>
        <v>-4.0609563717294961E-2</v>
      </c>
      <c r="AM48" s="39">
        <f t="shared" si="4"/>
        <v>-0.19612910147809226</v>
      </c>
      <c r="AN48" s="46">
        <f t="shared" si="8"/>
        <v>2.3420672311669911E-5</v>
      </c>
    </row>
    <row r="49" spans="1:40" ht="14.5" hidden="1" outlineLevel="2" x14ac:dyDescent="0.35">
      <c r="A49" s="51" t="str">
        <f t="shared" si="12"/>
        <v>N2O</v>
      </c>
      <c r="B49" s="13" t="s">
        <v>18</v>
      </c>
      <c r="C49" s="13" t="s">
        <v>6</v>
      </c>
      <c r="D49" s="18" t="s">
        <v>6</v>
      </c>
      <c r="E49" s="60">
        <v>2.8500000000000002E-5</v>
      </c>
      <c r="F49" s="69">
        <v>2.8500000000000002E-5</v>
      </c>
      <c r="G49" s="69">
        <v>2.8500000000000002E-5</v>
      </c>
      <c r="H49" s="69">
        <v>2.8500000000000002E-5</v>
      </c>
      <c r="I49" s="69">
        <v>2.8500000000000002E-5</v>
      </c>
      <c r="J49" s="69">
        <v>2.8500000000000002E-5</v>
      </c>
      <c r="K49" s="69">
        <v>2.8500000000000002E-5</v>
      </c>
      <c r="L49" s="69">
        <v>2.8500000000000002E-5</v>
      </c>
      <c r="M49" s="69">
        <v>2.8500000000000002E-5</v>
      </c>
      <c r="N49" s="69">
        <v>2.8500000000000002E-5</v>
      </c>
      <c r="O49" s="69">
        <v>2.8500000000000002E-5</v>
      </c>
      <c r="P49" s="69">
        <v>2.8500000000000002E-5</v>
      </c>
      <c r="Q49" s="69">
        <v>2.8500000000000002E-5</v>
      </c>
      <c r="R49" s="69">
        <v>2.8500000000000002E-5</v>
      </c>
      <c r="S49" s="69">
        <v>2.8500000000000002E-5</v>
      </c>
      <c r="T49" s="69">
        <v>2.8500000000000002E-5</v>
      </c>
      <c r="U49" s="69">
        <v>2.8500000000000002E-5</v>
      </c>
      <c r="V49" s="69">
        <v>2.8500000000000002E-5</v>
      </c>
      <c r="W49" s="69">
        <v>2.8500000000000002E-5</v>
      </c>
      <c r="X49" s="69">
        <v>1.7701040062500001E-5</v>
      </c>
      <c r="Y49" s="69">
        <v>2.9474826981749999E-5</v>
      </c>
      <c r="Z49" s="69">
        <v>3.7683480187499997E-5</v>
      </c>
      <c r="AA49" s="69">
        <v>3.8765684752500001E-5</v>
      </c>
      <c r="AB49" s="69">
        <v>7.7038127272499997E-5</v>
      </c>
      <c r="AC49" s="69">
        <v>2.3301058500000002E-6</v>
      </c>
      <c r="AD49" s="69">
        <v>2.7776644349999999E-6</v>
      </c>
      <c r="AE49" s="69">
        <v>2.0270870100000001E-6</v>
      </c>
      <c r="AF49" s="69">
        <v>2.686780215E-5</v>
      </c>
      <c r="AG49" s="69">
        <v>1.6381586249999999E-7</v>
      </c>
      <c r="AH49" s="69">
        <v>0</v>
      </c>
      <c r="AI49" s="69">
        <v>0</v>
      </c>
      <c r="AJ49" s="69">
        <v>0</v>
      </c>
      <c r="AK49" s="31">
        <f t="shared" si="2"/>
        <v>-1</v>
      </c>
      <c r="AL49" s="39">
        <f t="shared" si="3"/>
        <v>-1</v>
      </c>
      <c r="AM49" s="39" t="str">
        <f t="shared" si="4"/>
        <v/>
      </c>
      <c r="AN49" s="46">
        <f t="shared" si="8"/>
        <v>0</v>
      </c>
    </row>
    <row r="50" spans="1:40" ht="14.5" hidden="1" outlineLevel="2" x14ac:dyDescent="0.35">
      <c r="A50" s="51" t="str">
        <f t="shared" si="12"/>
        <v>N2O</v>
      </c>
      <c r="B50" s="13" t="s">
        <v>18</v>
      </c>
      <c r="C50" s="13" t="s">
        <v>7</v>
      </c>
      <c r="D50" s="18" t="s">
        <v>7</v>
      </c>
      <c r="E50" s="60">
        <v>1.57528973397698E-3</v>
      </c>
      <c r="F50" s="69">
        <v>1.2281115003503801E-3</v>
      </c>
      <c r="G50" s="69">
        <v>3.2190505991733999E-3</v>
      </c>
      <c r="H50" s="69">
        <v>9.70760667365575E-4</v>
      </c>
      <c r="I50" s="69">
        <v>7.1216391870773297E-4</v>
      </c>
      <c r="J50" s="69">
        <v>5.8933956646387605E-4</v>
      </c>
      <c r="K50" s="69">
        <v>1.2016152951966599E-3</v>
      </c>
      <c r="L50" s="69">
        <v>6.0265936751879097E-4</v>
      </c>
      <c r="M50" s="69">
        <v>4.14249487631731E-4</v>
      </c>
      <c r="N50" s="69">
        <v>3.3016687740335002E-4</v>
      </c>
      <c r="O50" s="69">
        <v>4.7591130821043301E-4</v>
      </c>
      <c r="P50" s="69">
        <v>4.2717732850178198E-4</v>
      </c>
      <c r="Q50" s="69">
        <v>4.0827050966112398E-4</v>
      </c>
      <c r="R50" s="69">
        <v>3.9840139906033702E-4</v>
      </c>
      <c r="S50" s="69">
        <v>1.059220740839E-3</v>
      </c>
      <c r="T50" s="69">
        <v>1.2766916075429399E-3</v>
      </c>
      <c r="U50" s="69">
        <v>1.2957092967307599E-3</v>
      </c>
      <c r="V50" s="69">
        <v>1.21750056074971E-3</v>
      </c>
      <c r="W50" s="69">
        <v>9.3956502439937603E-4</v>
      </c>
      <c r="X50" s="69">
        <v>6.8553470088738796E-4</v>
      </c>
      <c r="Y50" s="69">
        <v>2.5290216987056499E-4</v>
      </c>
      <c r="Z50" s="69">
        <v>6.2993253026245703E-4</v>
      </c>
      <c r="AA50" s="69">
        <v>2.4806461961210201E-4</v>
      </c>
      <c r="AB50" s="69">
        <v>3.9965132391039102E-4</v>
      </c>
      <c r="AC50" s="69">
        <v>4.4437862928872702E-4</v>
      </c>
      <c r="AD50" s="69">
        <v>1.15863191841332E-3</v>
      </c>
      <c r="AE50" s="69">
        <v>1.18401315955076E-3</v>
      </c>
      <c r="AF50" s="69">
        <v>5.1705421522647203E-4</v>
      </c>
      <c r="AG50" s="69">
        <v>2.4407596047393201E-4</v>
      </c>
      <c r="AH50" s="69">
        <v>2.80430570857727E-4</v>
      </c>
      <c r="AI50" s="69">
        <v>3.0026154115419602E-4</v>
      </c>
      <c r="AJ50" s="69">
        <v>3.0212679154671099E-4</v>
      </c>
      <c r="AK50" s="31">
        <f t="shared" si="2"/>
        <v>-0.80820874723536662</v>
      </c>
      <c r="AL50" s="39">
        <f t="shared" si="3"/>
        <v>-5.1875334239604332E-2</v>
      </c>
      <c r="AM50" s="39">
        <f t="shared" si="4"/>
        <v>6.2120855882674686E-3</v>
      </c>
      <c r="AN50" s="46">
        <f t="shared" si="8"/>
        <v>3.6043872321013802E-4</v>
      </c>
    </row>
    <row r="51" spans="1:40" ht="14.5" hidden="1" outlineLevel="1" x14ac:dyDescent="0.35">
      <c r="A51" s="51" t="str">
        <f t="shared" si="12"/>
        <v/>
      </c>
      <c r="B51" s="13"/>
      <c r="C51" s="13"/>
      <c r="D51" s="17" t="s">
        <v>19</v>
      </c>
      <c r="E51" s="59">
        <f>SUBTOTAL(9,E52:E54)</f>
        <v>7.7340363998112894E-4</v>
      </c>
      <c r="F51" s="67">
        <f t="shared" ref="F51:AH51" si="35">SUBTOTAL(9,F52:F54)</f>
        <v>7.7969484800526501E-4</v>
      </c>
      <c r="G51" s="67">
        <f t="shared" si="35"/>
        <v>1.14578808727688E-3</v>
      </c>
      <c r="H51" s="67">
        <f t="shared" si="35"/>
        <v>7.0939480142396605E-4</v>
      </c>
      <c r="I51" s="67">
        <f t="shared" si="35"/>
        <v>7.0906555017765998E-4</v>
      </c>
      <c r="J51" s="67">
        <f t="shared" si="35"/>
        <v>6.6606546165834802E-4</v>
      </c>
      <c r="K51" s="67">
        <f t="shared" si="35"/>
        <v>7.8038081291923302E-4</v>
      </c>
      <c r="L51" s="67">
        <f t="shared" si="35"/>
        <v>6.8362696351902303E-4</v>
      </c>
      <c r="M51" s="67">
        <f t="shared" si="35"/>
        <v>6.0217233714844197E-4</v>
      </c>
      <c r="N51" s="67">
        <f t="shared" si="35"/>
        <v>5.8345660189143404E-4</v>
      </c>
      <c r="O51" s="67">
        <f t="shared" si="35"/>
        <v>6.2307970428046003E-4</v>
      </c>
      <c r="P51" s="67">
        <f t="shared" si="35"/>
        <v>5.95101989214358E-4</v>
      </c>
      <c r="Q51" s="67">
        <f t="shared" si="35"/>
        <v>6.1481714804357602E-4</v>
      </c>
      <c r="R51" s="67">
        <f t="shared" si="35"/>
        <v>6.2782946972466671E-4</v>
      </c>
      <c r="S51" s="67">
        <f t="shared" si="35"/>
        <v>7.8882054113616807E-4</v>
      </c>
      <c r="T51" s="67">
        <f t="shared" si="35"/>
        <v>7.64127415833047E-4</v>
      </c>
      <c r="U51" s="67">
        <f t="shared" si="35"/>
        <v>5.7811284663295795E-4</v>
      </c>
      <c r="V51" s="67">
        <f t="shared" si="35"/>
        <v>5.3571789862267996E-4</v>
      </c>
      <c r="W51" s="67">
        <f t="shared" si="35"/>
        <v>5.4912087510387798E-4</v>
      </c>
      <c r="X51" s="67">
        <f t="shared" si="35"/>
        <v>2.781317651994486E-4</v>
      </c>
      <c r="Y51" s="67">
        <f t="shared" si="35"/>
        <v>2.9573978915846909E-4</v>
      </c>
      <c r="Z51" s="67">
        <f t="shared" si="35"/>
        <v>2.4143652835076503E-4</v>
      </c>
      <c r="AA51" s="67">
        <f t="shared" si="35"/>
        <v>1.9623635499810079E-4</v>
      </c>
      <c r="AB51" s="67">
        <f t="shared" si="35"/>
        <v>2.23369593170292E-4</v>
      </c>
      <c r="AC51" s="67">
        <f t="shared" si="35"/>
        <v>1.9545293139078919E-4</v>
      </c>
      <c r="AD51" s="67">
        <f t="shared" si="35"/>
        <v>2.943725336606898E-4</v>
      </c>
      <c r="AE51" s="67">
        <f t="shared" ref="AE51:AF51" si="36">SUBTOTAL(9,AE52:AE54)</f>
        <v>2.1301718317710391E-4</v>
      </c>
      <c r="AF51" s="67">
        <f t="shared" si="36"/>
        <v>1.2568403969874701E-4</v>
      </c>
      <c r="AG51" s="67">
        <f t="shared" ref="AG51:AJ51" si="37">SUBTOTAL(9,AG52:AG54)</f>
        <v>3.1145973322435784E-4</v>
      </c>
      <c r="AH51" s="67">
        <f t="shared" si="35"/>
        <v>3.972573274669439E-4</v>
      </c>
      <c r="AI51" s="67">
        <f t="shared" si="37"/>
        <v>2.7574655704458667E-4</v>
      </c>
      <c r="AJ51" s="67">
        <f t="shared" si="37"/>
        <v>3.2008733469109731E-4</v>
      </c>
      <c r="AK51" s="30">
        <f t="shared" si="2"/>
        <v>-0.58613159009840266</v>
      </c>
      <c r="AL51" s="38">
        <f t="shared" si="3"/>
        <v>-2.8057173741043662E-2</v>
      </c>
      <c r="AM51" s="38">
        <f t="shared" si="4"/>
        <v>0.1608026519777761</v>
      </c>
      <c r="AN51" s="45">
        <f t="shared" si="8"/>
        <v>3.8186573802726761E-4</v>
      </c>
    </row>
    <row r="52" spans="1:40" ht="14.5" hidden="1" outlineLevel="2" x14ac:dyDescent="0.35">
      <c r="A52" s="51" t="str">
        <f t="shared" si="12"/>
        <v>N2O</v>
      </c>
      <c r="B52" s="13" t="s">
        <v>19</v>
      </c>
      <c r="C52" s="13" t="s">
        <v>5</v>
      </c>
      <c r="D52" s="18" t="s">
        <v>5</v>
      </c>
      <c r="E52" s="60">
        <v>1.0017715176000001E-4</v>
      </c>
      <c r="F52" s="69">
        <v>1.0692424296E-4</v>
      </c>
      <c r="G52" s="69">
        <v>1.036078758E-4</v>
      </c>
      <c r="H52" s="69">
        <v>1.0886832E-4</v>
      </c>
      <c r="I52" s="69">
        <v>1.1344261932E-4</v>
      </c>
      <c r="J52" s="69">
        <v>1.0852524756E-4</v>
      </c>
      <c r="K52" s="69">
        <v>1.1584412603999999E-4</v>
      </c>
      <c r="L52" s="69">
        <v>1.1126982708E-4</v>
      </c>
      <c r="M52" s="69">
        <v>1.0280737368E-4</v>
      </c>
      <c r="N52" s="69">
        <v>1.0978317972000001E-4</v>
      </c>
      <c r="O52" s="69">
        <v>1.0154944152E-4</v>
      </c>
      <c r="P52" s="69">
        <v>9.3315702959999994E-5</v>
      </c>
      <c r="Q52" s="69">
        <v>9.3773132640000002E-5</v>
      </c>
      <c r="R52" s="69">
        <v>9.0630000000000005E-5</v>
      </c>
      <c r="S52" s="69">
        <v>9.1403999999999994E-5</v>
      </c>
      <c r="T52" s="69">
        <v>8.0325899999999996E-5</v>
      </c>
      <c r="U52" s="69">
        <v>7.2297899999999998E-5</v>
      </c>
      <c r="V52" s="69">
        <v>6.8042700000000005E-5</v>
      </c>
      <c r="W52" s="69">
        <v>6.2369865900000003E-5</v>
      </c>
      <c r="X52" s="69">
        <v>3.6998361000000001E-5</v>
      </c>
      <c r="Y52" s="69">
        <v>3.4286930369999998E-5</v>
      </c>
      <c r="Z52" s="69">
        <v>3.2587332479999998E-5</v>
      </c>
      <c r="AA52" s="69">
        <v>3.4576380000000002E-5</v>
      </c>
      <c r="AB52" s="69">
        <v>3.9090400697267901E-5</v>
      </c>
      <c r="AC52" s="69">
        <v>5.01507631797558E-5</v>
      </c>
      <c r="AD52" s="69">
        <v>4.51956750735198E-5</v>
      </c>
      <c r="AE52" s="69">
        <v>4.4682119711141299E-5</v>
      </c>
      <c r="AF52" s="69">
        <v>4.3023010700580102E-5</v>
      </c>
      <c r="AG52" s="69">
        <v>4.5892362798162498E-5</v>
      </c>
      <c r="AH52" s="69">
        <v>6.16544647373892E-5</v>
      </c>
      <c r="AI52" s="69">
        <v>3.6801888719697703E-5</v>
      </c>
      <c r="AJ52" s="69">
        <v>3.5153563554000002E-5</v>
      </c>
      <c r="AK52" s="31">
        <f t="shared" si="2"/>
        <v>-0.64908601476093719</v>
      </c>
      <c r="AL52" s="39">
        <f t="shared" si="3"/>
        <v>-3.3216891005779625E-2</v>
      </c>
      <c r="AM52" s="39">
        <f t="shared" si="4"/>
        <v>-4.4789145966181332E-2</v>
      </c>
      <c r="AN52" s="46">
        <f t="shared" si="8"/>
        <v>4.1938371300418814E-5</v>
      </c>
    </row>
    <row r="53" spans="1:40" ht="14.5" hidden="1" outlineLevel="2" x14ac:dyDescent="0.35">
      <c r="A53" s="51" t="str">
        <f t="shared" si="12"/>
        <v>N2O</v>
      </c>
      <c r="B53" s="13" t="s">
        <v>19</v>
      </c>
      <c r="C53" s="13" t="s">
        <v>6</v>
      </c>
      <c r="D53" s="18" t="s">
        <v>6</v>
      </c>
      <c r="E53" s="60">
        <v>3.5859506055167399E-4</v>
      </c>
      <c r="F53" s="69">
        <v>3.5859506055167399E-4</v>
      </c>
      <c r="G53" s="69">
        <v>3.5859506055167399E-4</v>
      </c>
      <c r="H53" s="69">
        <v>3.6404172940379703E-4</v>
      </c>
      <c r="I53" s="69">
        <v>3.6404172940379703E-4</v>
      </c>
      <c r="J53" s="69">
        <v>3.6948839825592098E-4</v>
      </c>
      <c r="K53" s="69">
        <v>3.6948839825592098E-4</v>
      </c>
      <c r="L53" s="69">
        <v>3.6948839825592098E-4</v>
      </c>
      <c r="M53" s="69">
        <v>3.6948839825592098E-4</v>
      </c>
      <c r="N53" s="69">
        <v>3.6948839825592098E-4</v>
      </c>
      <c r="O53" s="69">
        <v>3.7098248760541899E-4</v>
      </c>
      <c r="P53" s="69">
        <v>3.9092893785886199E-4</v>
      </c>
      <c r="Q53" s="69">
        <v>4.1538177469131E-4</v>
      </c>
      <c r="R53" s="69">
        <v>4.58727054760535E-4</v>
      </c>
      <c r="S53" s="69">
        <v>5.9182128463287605E-4</v>
      </c>
      <c r="T53" s="69">
        <v>5.6339682197766104E-4</v>
      </c>
      <c r="U53" s="69">
        <v>3.7538480025724798E-4</v>
      </c>
      <c r="V53" s="69">
        <v>3.49092033751535E-4</v>
      </c>
      <c r="W53" s="69">
        <v>3.62002403481567E-4</v>
      </c>
      <c r="X53" s="69">
        <v>1.6445035828499999E-4</v>
      </c>
      <c r="Y53" s="69">
        <v>2.1741818683500001E-4</v>
      </c>
      <c r="Z53" s="69">
        <v>1.4185866093750001E-4</v>
      </c>
      <c r="AA53" s="69">
        <v>1.2112392726E-4</v>
      </c>
      <c r="AB53" s="69">
        <v>1.343437983225E-4</v>
      </c>
      <c r="AC53" s="69">
        <v>8.7666805979999996E-5</v>
      </c>
      <c r="AD53" s="69">
        <v>1.47882460695E-4</v>
      </c>
      <c r="AE53" s="69">
        <v>8.0962460280000002E-5</v>
      </c>
      <c r="AF53" s="69">
        <v>2.44855417275E-5</v>
      </c>
      <c r="AG53" s="69">
        <v>2.3164672719000001E-4</v>
      </c>
      <c r="AH53" s="69">
        <v>2.9742677166890097E-4</v>
      </c>
      <c r="AI53" s="69">
        <v>2.1271435264670499E-4</v>
      </c>
      <c r="AJ53" s="69">
        <v>2.6761438422774999E-4</v>
      </c>
      <c r="AK53" s="31">
        <f t="shared" si="2"/>
        <v>-0.25371424855645375</v>
      </c>
      <c r="AL53" s="39">
        <f t="shared" si="3"/>
        <v>-9.3957974064653449E-3</v>
      </c>
      <c r="AM53" s="39">
        <f t="shared" si="4"/>
        <v>0.25809274690658923</v>
      </c>
      <c r="AN53" s="46">
        <f t="shared" si="8"/>
        <v>3.1926525439834852E-4</v>
      </c>
    </row>
    <row r="54" spans="1:40" ht="14.5" hidden="1" outlineLevel="2" x14ac:dyDescent="0.35">
      <c r="A54" s="51" t="str">
        <f t="shared" si="12"/>
        <v>N2O</v>
      </c>
      <c r="B54" s="13" t="s">
        <v>19</v>
      </c>
      <c r="C54" s="13" t="s">
        <v>7</v>
      </c>
      <c r="D54" s="18" t="s">
        <v>7</v>
      </c>
      <c r="E54" s="60">
        <v>3.1463142766945497E-4</v>
      </c>
      <c r="F54" s="69">
        <v>3.1417554449359098E-4</v>
      </c>
      <c r="G54" s="69">
        <v>6.8358515092520604E-4</v>
      </c>
      <c r="H54" s="69">
        <v>2.36484752020169E-4</v>
      </c>
      <c r="I54" s="69">
        <v>2.3158120145386299E-4</v>
      </c>
      <c r="J54" s="69">
        <v>1.8805181584242699E-4</v>
      </c>
      <c r="K54" s="69">
        <v>2.95048288623312E-4</v>
      </c>
      <c r="L54" s="69">
        <v>2.02868738183102E-4</v>
      </c>
      <c r="M54" s="69">
        <v>1.2987656521252101E-4</v>
      </c>
      <c r="N54" s="69">
        <v>1.04185023915513E-4</v>
      </c>
      <c r="O54" s="69">
        <v>1.5054777515504099E-4</v>
      </c>
      <c r="P54" s="69">
        <v>1.10857348395496E-4</v>
      </c>
      <c r="Q54" s="69">
        <v>1.05662240712266E-4</v>
      </c>
      <c r="R54" s="69">
        <v>7.8472414964131704E-5</v>
      </c>
      <c r="S54" s="69">
        <v>1.05595256503292E-4</v>
      </c>
      <c r="T54" s="69">
        <v>1.20404693855386E-4</v>
      </c>
      <c r="U54" s="69">
        <v>1.3043014637571001E-4</v>
      </c>
      <c r="V54" s="69">
        <v>1.18583164871145E-4</v>
      </c>
      <c r="W54" s="69">
        <v>1.2474860572231101E-4</v>
      </c>
      <c r="X54" s="69">
        <v>7.6683045914448605E-5</v>
      </c>
      <c r="Y54" s="69">
        <v>4.4034671953469103E-5</v>
      </c>
      <c r="Z54" s="69">
        <v>6.6990534933264996E-5</v>
      </c>
      <c r="AA54" s="69">
        <v>4.0536047738100798E-5</v>
      </c>
      <c r="AB54" s="69">
        <v>4.9935394150524097E-5</v>
      </c>
      <c r="AC54" s="69">
        <v>5.7635362231033403E-5</v>
      </c>
      <c r="AD54" s="69">
        <v>1.0129439789217E-4</v>
      </c>
      <c r="AE54" s="69">
        <v>8.7372603185962606E-5</v>
      </c>
      <c r="AF54" s="69">
        <v>5.8175487270666902E-5</v>
      </c>
      <c r="AG54" s="69">
        <v>3.3920643236195299E-5</v>
      </c>
      <c r="AH54" s="69">
        <v>3.8176091060653702E-5</v>
      </c>
      <c r="AI54" s="69">
        <v>2.6230315678184E-5</v>
      </c>
      <c r="AJ54" s="69">
        <v>1.7319386909347298E-5</v>
      </c>
      <c r="AK54" s="31">
        <f t="shared" si="2"/>
        <v>-0.94495341092389962</v>
      </c>
      <c r="AL54" s="39">
        <f t="shared" si="3"/>
        <v>-8.9293575181090712E-2</v>
      </c>
      <c r="AM54" s="39">
        <f t="shared" si="4"/>
        <v>-0.33971870099329393</v>
      </c>
      <c r="AN54" s="46">
        <f t="shared" si="8"/>
        <v>2.0662112328500237E-5</v>
      </c>
    </row>
    <row r="55" spans="1:40" ht="14.5" hidden="1" outlineLevel="1" x14ac:dyDescent="0.35">
      <c r="A55" s="51" t="str">
        <f t="shared" si="12"/>
        <v/>
      </c>
      <c r="B55" s="13"/>
      <c r="C55" s="13"/>
      <c r="D55" s="17" t="s">
        <v>20</v>
      </c>
      <c r="E55" s="59">
        <f>SUBTOTAL(9,E56:E58)</f>
        <v>8.2716125328510793E-4</v>
      </c>
      <c r="F55" s="67">
        <f t="shared" ref="F55:AH55" si="38">SUBTOTAL(9,F56:F58)</f>
        <v>7.5706916193339895E-4</v>
      </c>
      <c r="G55" s="67">
        <f t="shared" si="38"/>
        <v>1.398236269070721E-3</v>
      </c>
      <c r="H55" s="67">
        <f t="shared" si="38"/>
        <v>6.6845662255222895E-4</v>
      </c>
      <c r="I55" s="67">
        <f t="shared" si="38"/>
        <v>5.9710879059927209E-4</v>
      </c>
      <c r="J55" s="67">
        <f t="shared" si="38"/>
        <v>5.2973618866987697E-4</v>
      </c>
      <c r="K55" s="67">
        <f t="shared" si="38"/>
        <v>7.64347695716782E-4</v>
      </c>
      <c r="L55" s="67">
        <f t="shared" si="38"/>
        <v>5.85438760916743E-4</v>
      </c>
      <c r="M55" s="67">
        <f t="shared" si="38"/>
        <v>5.2063633238899902E-4</v>
      </c>
      <c r="N55" s="67">
        <f t="shared" si="38"/>
        <v>4.9120167505797396E-4</v>
      </c>
      <c r="O55" s="67">
        <f t="shared" si="38"/>
        <v>5.5718447047600696E-4</v>
      </c>
      <c r="P55" s="67">
        <f t="shared" si="38"/>
        <v>5.9052454612058402E-4</v>
      </c>
      <c r="Q55" s="67">
        <f t="shared" si="38"/>
        <v>5.6385347565860106E-4</v>
      </c>
      <c r="R55" s="67">
        <f t="shared" si="38"/>
        <v>6.1132906841140499E-4</v>
      </c>
      <c r="S55" s="67">
        <f t="shared" si="38"/>
        <v>9.4105158135371803E-4</v>
      </c>
      <c r="T55" s="67">
        <f t="shared" si="38"/>
        <v>9.7463976468574096E-4</v>
      </c>
      <c r="U55" s="67">
        <f t="shared" si="38"/>
        <v>9.8232257868269301E-4</v>
      </c>
      <c r="V55" s="67">
        <f t="shared" si="38"/>
        <v>9.2350148254864294E-4</v>
      </c>
      <c r="W55" s="67">
        <f t="shared" si="38"/>
        <v>7.4690481542916902E-4</v>
      </c>
      <c r="X55" s="67">
        <f t="shared" si="38"/>
        <v>5.7528161802135205E-4</v>
      </c>
      <c r="Y55" s="67">
        <f t="shared" si="38"/>
        <v>4.2041701892935697E-4</v>
      </c>
      <c r="Z55" s="67">
        <f t="shared" si="38"/>
        <v>5.19635312878387E-4</v>
      </c>
      <c r="AA55" s="67">
        <f t="shared" si="38"/>
        <v>4.7339955395072302E-4</v>
      </c>
      <c r="AB55" s="67">
        <f t="shared" si="38"/>
        <v>6.7581185688019301E-4</v>
      </c>
      <c r="AC55" s="67">
        <f t="shared" si="38"/>
        <v>6.1106564161718998E-4</v>
      </c>
      <c r="AD55" s="67">
        <f t="shared" si="38"/>
        <v>8.3374181118942296E-4</v>
      </c>
      <c r="AE55" s="67">
        <f t="shared" ref="AE55:AF55" si="39">SUBTOTAL(9,AE56:AE58)</f>
        <v>7.5560597719114095E-4</v>
      </c>
      <c r="AF55" s="67">
        <f t="shared" si="39"/>
        <v>7.9370179191510604E-4</v>
      </c>
      <c r="AG55" s="67">
        <f t="shared" ref="AG55:AJ55" si="40">SUBTOTAL(9,AG56:AG58)</f>
        <v>4.0927928013112101E-4</v>
      </c>
      <c r="AH55" s="67">
        <f t="shared" si="38"/>
        <v>4.7200244483281198E-4</v>
      </c>
      <c r="AI55" s="67">
        <f t="shared" si="40"/>
        <v>4.14291204796349E-4</v>
      </c>
      <c r="AJ55" s="67">
        <f t="shared" si="40"/>
        <v>4.0553845269467698E-4</v>
      </c>
      <c r="AK55" s="30">
        <f t="shared" si="2"/>
        <v>-0.50972261927881313</v>
      </c>
      <c r="AL55" s="38">
        <f t="shared" si="3"/>
        <v>-2.2730705784874239E-2</v>
      </c>
      <c r="AM55" s="38">
        <f t="shared" si="4"/>
        <v>-2.1127052663294066E-2</v>
      </c>
      <c r="AN55" s="45">
        <f t="shared" si="8"/>
        <v>4.8380933499333546E-4</v>
      </c>
    </row>
    <row r="56" spans="1:40" ht="14.5" hidden="1" outlineLevel="2" x14ac:dyDescent="0.35">
      <c r="A56" s="51" t="str">
        <f t="shared" si="12"/>
        <v>N2O</v>
      </c>
      <c r="B56" s="13" t="s">
        <v>20</v>
      </c>
      <c r="C56" s="13" t="s">
        <v>5</v>
      </c>
      <c r="D56" s="18" t="s">
        <v>5</v>
      </c>
      <c r="E56" s="60">
        <v>2.2958078335523699E-4</v>
      </c>
      <c r="F56" s="69">
        <v>2.80867244154982E-4</v>
      </c>
      <c r="G56" s="69">
        <v>2.5290441016676099E-4</v>
      </c>
      <c r="H56" s="69">
        <v>2.57445364102268E-4</v>
      </c>
      <c r="I56" s="69">
        <v>2.7195716032536602E-4</v>
      </c>
      <c r="J56" s="69">
        <v>2.41026589775552E-4</v>
      </c>
      <c r="K56" s="69">
        <v>2.9401711172110197E-4</v>
      </c>
      <c r="L56" s="69">
        <v>2.6816857772989799E-4</v>
      </c>
      <c r="M56" s="69">
        <v>2.7023398020035099E-4</v>
      </c>
      <c r="N56" s="69">
        <v>2.7981127679103999E-4</v>
      </c>
      <c r="O56" s="69">
        <v>2.4363594654985301E-4</v>
      </c>
      <c r="P56" s="69">
        <v>3.0134111666030999E-4</v>
      </c>
      <c r="Q56" s="69">
        <v>2.6528259646931902E-4</v>
      </c>
      <c r="R56" s="69">
        <v>3.01851043592019E-4</v>
      </c>
      <c r="S56" s="69">
        <v>3.1893944271128198E-4</v>
      </c>
      <c r="T56" s="69">
        <v>2.83955326344719E-4</v>
      </c>
      <c r="U56" s="69">
        <v>2.7500163630731102E-4</v>
      </c>
      <c r="V56" s="69">
        <v>2.5912074693273598E-4</v>
      </c>
      <c r="W56" s="69">
        <v>2.6971347524055002E-4</v>
      </c>
      <c r="X56" s="69">
        <v>2.4970851080590101E-4</v>
      </c>
      <c r="Y56" s="69">
        <v>2.6174678384311898E-4</v>
      </c>
      <c r="Z56" s="69">
        <v>2.55671980649441E-4</v>
      </c>
      <c r="AA56" s="69">
        <v>2.6757553831829102E-4</v>
      </c>
      <c r="AB56" s="69">
        <v>3.9541338130993399E-4</v>
      </c>
      <c r="AC56" s="69">
        <v>3.1201538703583899E-4</v>
      </c>
      <c r="AD56" s="69">
        <v>2.1355477380914301E-4</v>
      </c>
      <c r="AE56" s="69">
        <v>2.1099466662057099E-4</v>
      </c>
      <c r="AF56" s="69">
        <v>2.2480459134241901E-4</v>
      </c>
      <c r="AG56" s="69">
        <v>2.2637871896244899E-4</v>
      </c>
      <c r="AH56" s="69">
        <v>2.6341099350815899E-4</v>
      </c>
      <c r="AI56" s="69">
        <v>2.36997078168627E-4</v>
      </c>
      <c r="AJ56" s="69">
        <v>2.0081069952229799E-4</v>
      </c>
      <c r="AK56" s="31">
        <f t="shared" si="2"/>
        <v>-0.12531573162385379</v>
      </c>
      <c r="AL56" s="39">
        <f t="shared" si="3"/>
        <v>-4.3097923289781015E-3</v>
      </c>
      <c r="AM56" s="39">
        <f t="shared" si="4"/>
        <v>-0.15268702435471315</v>
      </c>
      <c r="AN56" s="46">
        <f t="shared" si="8"/>
        <v>2.3956813552419197E-4</v>
      </c>
    </row>
    <row r="57" spans="1:40" ht="14.5" hidden="1" outlineLevel="2" x14ac:dyDescent="0.35">
      <c r="A57" s="51" t="str">
        <f t="shared" si="12"/>
        <v>N2O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9.5739538424999995E-6</v>
      </c>
      <c r="Y57" s="69">
        <v>0</v>
      </c>
      <c r="Z57" s="69">
        <v>0</v>
      </c>
      <c r="AA57" s="69">
        <v>3.6095302439999998E-5</v>
      </c>
      <c r="AB57" s="69">
        <v>3.4661428679999998E-5</v>
      </c>
      <c r="AC57" s="69">
        <v>0</v>
      </c>
      <c r="AD57" s="69">
        <v>1.0091163321E-4</v>
      </c>
      <c r="AE57" s="69">
        <v>1.5702360570000001E-5</v>
      </c>
      <c r="AF57" s="69">
        <v>2.8179275264249997E-4</v>
      </c>
      <c r="AG57" s="69">
        <v>2.0188851375000002E-6</v>
      </c>
      <c r="AH57" s="69">
        <v>0</v>
      </c>
      <c r="AI57" s="69">
        <v>0</v>
      </c>
      <c r="AJ57" s="69">
        <v>0</v>
      </c>
      <c r="AK57" s="31" t="str">
        <f t="shared" si="2"/>
        <v/>
      </c>
      <c r="AL57" s="39" t="str">
        <f t="shared" si="3"/>
        <v/>
      </c>
      <c r="AM57" s="39" t="str">
        <f t="shared" si="4"/>
        <v/>
      </c>
      <c r="AN57" s="46">
        <f t="shared" si="8"/>
        <v>0</v>
      </c>
    </row>
    <row r="58" spans="1:40" ht="14.5" hidden="1" outlineLevel="2" x14ac:dyDescent="0.35">
      <c r="A58" s="51" t="str">
        <f t="shared" si="12"/>
        <v>N2O</v>
      </c>
      <c r="B58" s="13" t="s">
        <v>20</v>
      </c>
      <c r="C58" s="13" t="s">
        <v>7</v>
      </c>
      <c r="D58" s="18" t="s">
        <v>7</v>
      </c>
      <c r="E58" s="60">
        <v>5.9758046992987096E-4</v>
      </c>
      <c r="F58" s="69">
        <v>4.76201917778417E-4</v>
      </c>
      <c r="G58" s="69">
        <v>1.14533185890396E-3</v>
      </c>
      <c r="H58" s="69">
        <v>4.11011258449961E-4</v>
      </c>
      <c r="I58" s="69">
        <v>3.2515163027390601E-4</v>
      </c>
      <c r="J58" s="69">
        <v>2.8870959889432498E-4</v>
      </c>
      <c r="K58" s="69">
        <v>4.7033058399568003E-4</v>
      </c>
      <c r="L58" s="69">
        <v>3.1727018318684501E-4</v>
      </c>
      <c r="M58" s="69">
        <v>2.5040235218864797E-4</v>
      </c>
      <c r="N58" s="69">
        <v>2.1139039826693399E-4</v>
      </c>
      <c r="O58" s="69">
        <v>3.1354852392615401E-4</v>
      </c>
      <c r="P58" s="69">
        <v>2.8918342946027402E-4</v>
      </c>
      <c r="Q58" s="69">
        <v>2.9857087918928199E-4</v>
      </c>
      <c r="R58" s="69">
        <v>3.0947802481938599E-4</v>
      </c>
      <c r="S58" s="69">
        <v>6.2211213864243604E-4</v>
      </c>
      <c r="T58" s="69">
        <v>6.9068443834102201E-4</v>
      </c>
      <c r="U58" s="69">
        <v>7.0732094237538205E-4</v>
      </c>
      <c r="V58" s="69">
        <v>6.6438073561590695E-4</v>
      </c>
      <c r="W58" s="69">
        <v>4.7719134018861899E-4</v>
      </c>
      <c r="X58" s="69">
        <v>3.1599915337295103E-4</v>
      </c>
      <c r="Y58" s="69">
        <v>1.5867023508623799E-4</v>
      </c>
      <c r="Z58" s="69">
        <v>2.6396333222894599E-4</v>
      </c>
      <c r="AA58" s="69">
        <v>1.6972871319243199E-4</v>
      </c>
      <c r="AB58" s="69">
        <v>2.4573704689025898E-4</v>
      </c>
      <c r="AC58" s="69">
        <v>2.9905025458135099E-4</v>
      </c>
      <c r="AD58" s="69">
        <v>5.1927540417027996E-4</v>
      </c>
      <c r="AE58" s="69">
        <v>5.2890895000056999E-4</v>
      </c>
      <c r="AF58" s="69">
        <v>2.8710444793018702E-4</v>
      </c>
      <c r="AG58" s="69">
        <v>1.8088167603117199E-4</v>
      </c>
      <c r="AH58" s="69">
        <v>2.0859145132465299E-4</v>
      </c>
      <c r="AI58" s="69">
        <v>1.7729412662772199E-4</v>
      </c>
      <c r="AJ58" s="69">
        <v>2.0472775317237899E-4</v>
      </c>
      <c r="AK58" s="31">
        <f t="shared" si="2"/>
        <v>-0.65740554875161028</v>
      </c>
      <c r="AL58" s="39">
        <f t="shared" si="3"/>
        <v>-3.3964883746394503E-2</v>
      </c>
      <c r="AM58" s="39">
        <f t="shared" si="4"/>
        <v>0.15473511202241608</v>
      </c>
      <c r="AN58" s="46">
        <f t="shared" si="8"/>
        <v>2.4424119946914343E-4</v>
      </c>
    </row>
    <row r="59" spans="1:40" ht="14.5" hidden="1" outlineLevel="1" x14ac:dyDescent="0.35">
      <c r="A59" s="51" t="str">
        <f t="shared" si="12"/>
        <v/>
      </c>
      <c r="B59" s="13"/>
      <c r="C59" s="13"/>
      <c r="D59" s="17" t="s">
        <v>21</v>
      </c>
      <c r="E59" s="59">
        <f>SUBTOTAL(9,E60:E63)</f>
        <v>6.7039430154549259E-3</v>
      </c>
      <c r="F59" s="67">
        <f t="shared" ref="F59:AJ59" si="41">SUBTOTAL(9,F60:F63)</f>
        <v>5.2090398742880208E-3</v>
      </c>
      <c r="G59" s="67">
        <f t="shared" si="41"/>
        <v>3.290666858073952E-3</v>
      </c>
      <c r="H59" s="67">
        <f t="shared" si="41"/>
        <v>6.0563799082657714E-3</v>
      </c>
      <c r="I59" s="67">
        <f t="shared" si="41"/>
        <v>6.808593877678978E-3</v>
      </c>
      <c r="J59" s="67">
        <f t="shared" si="41"/>
        <v>8.089340475504414E-3</v>
      </c>
      <c r="K59" s="67">
        <f t="shared" si="41"/>
        <v>7.1997727701094459E-3</v>
      </c>
      <c r="L59" s="67">
        <f t="shared" si="41"/>
        <v>7.6782424818326242E-3</v>
      </c>
      <c r="M59" s="67">
        <f t="shared" si="41"/>
        <v>7.1230992267634985E-3</v>
      </c>
      <c r="N59" s="67">
        <f t="shared" si="41"/>
        <v>7.3573091453451658E-3</v>
      </c>
      <c r="O59" s="67">
        <f t="shared" si="41"/>
        <v>7.244039284686519E-3</v>
      </c>
      <c r="P59" s="67">
        <f t="shared" si="41"/>
        <v>7.137752285454854E-3</v>
      </c>
      <c r="Q59" s="67">
        <f t="shared" si="41"/>
        <v>7.2060151782124427E-3</v>
      </c>
      <c r="R59" s="67">
        <f t="shared" si="41"/>
        <v>7.2297091010508048E-3</v>
      </c>
      <c r="S59" s="67">
        <f t="shared" si="41"/>
        <v>7.2462148906897589E-3</v>
      </c>
      <c r="T59" s="67">
        <f t="shared" si="41"/>
        <v>8.0674907775703103E-3</v>
      </c>
      <c r="U59" s="67">
        <f t="shared" si="41"/>
        <v>7.4721795583651499E-3</v>
      </c>
      <c r="V59" s="67">
        <f t="shared" si="41"/>
        <v>9.2661513446825484E-3</v>
      </c>
      <c r="W59" s="67">
        <f t="shared" si="41"/>
        <v>8.2381171443180294E-3</v>
      </c>
      <c r="X59" s="67">
        <f t="shared" si="41"/>
        <v>5.6530243688336359E-3</v>
      </c>
      <c r="Y59" s="67">
        <f t="shared" si="41"/>
        <v>6.4985014687004997E-3</v>
      </c>
      <c r="Z59" s="67">
        <f t="shared" si="41"/>
        <v>6.0600386978865214E-3</v>
      </c>
      <c r="AA59" s="67">
        <f t="shared" si="41"/>
        <v>6.1700607716263555E-3</v>
      </c>
      <c r="AB59" s="67">
        <f t="shared" si="41"/>
        <v>1.0238004528710173E-2</v>
      </c>
      <c r="AC59" s="67">
        <f t="shared" si="41"/>
        <v>7.969414628660158E-3</v>
      </c>
      <c r="AD59" s="67">
        <f t="shared" si="41"/>
        <v>7.3857767917273384E-3</v>
      </c>
      <c r="AE59" s="67">
        <f t="shared" si="41"/>
        <v>5.1314669822671143E-3</v>
      </c>
      <c r="AF59" s="67">
        <f t="shared" si="41"/>
        <v>4.7438166504609044E-3</v>
      </c>
      <c r="AG59" s="67">
        <f t="shared" si="41"/>
        <v>5.0251827430973124E-3</v>
      </c>
      <c r="AH59" s="67">
        <f t="shared" si="41"/>
        <v>6.7831456334434843E-3</v>
      </c>
      <c r="AI59" s="67">
        <f t="shared" si="41"/>
        <v>3.2395495923203976E-3</v>
      </c>
      <c r="AJ59" s="67">
        <f t="shared" si="41"/>
        <v>5.8646997661647594E-3</v>
      </c>
      <c r="AK59" s="30">
        <f t="shared" si="2"/>
        <v>-0.12518651297533678</v>
      </c>
      <c r="AL59" s="38">
        <f t="shared" si="3"/>
        <v>-4.3050476659007852E-3</v>
      </c>
      <c r="AM59" s="38">
        <f t="shared" si="4"/>
        <v>0.81034418490381599</v>
      </c>
      <c r="AN59" s="45">
        <f t="shared" si="8"/>
        <v>6.9966151790295692E-3</v>
      </c>
    </row>
    <row r="60" spans="1:40" ht="14.5" hidden="1" outlineLevel="2" x14ac:dyDescent="0.35">
      <c r="A60" s="51" t="str">
        <f t="shared" si="12"/>
        <v>N2O</v>
      </c>
      <c r="B60" s="13" t="s">
        <v>21</v>
      </c>
      <c r="C60" s="13" t="s">
        <v>5</v>
      </c>
      <c r="D60" s="18" t="s">
        <v>5</v>
      </c>
      <c r="E60" s="60">
        <v>1.0895424768E-4</v>
      </c>
      <c r="F60" s="69">
        <v>9.7040761199999997E-5</v>
      </c>
      <c r="G60" s="69">
        <v>1.0418885316E-4</v>
      </c>
      <c r="H60" s="69">
        <v>1.1393625096E-4</v>
      </c>
      <c r="I60" s="69">
        <v>1.2130095168E-4</v>
      </c>
      <c r="J60" s="69">
        <v>1.3364765567999999E-4</v>
      </c>
      <c r="K60" s="69">
        <v>1.3451409108000001E-4</v>
      </c>
      <c r="L60" s="69">
        <v>1.3538052648E-4</v>
      </c>
      <c r="M60" s="69">
        <v>1.3018191408E-4</v>
      </c>
      <c r="N60" s="69">
        <v>1.3429748196E-4</v>
      </c>
      <c r="O60" s="69">
        <v>1.4144557392000001E-4</v>
      </c>
      <c r="P60" s="69">
        <v>1.3776322356E-4</v>
      </c>
      <c r="Q60" s="69">
        <v>1.4707740384E-4</v>
      </c>
      <c r="R60" s="69">
        <v>1.62720207E-4</v>
      </c>
      <c r="S60" s="69">
        <v>1.7724756636E-4</v>
      </c>
      <c r="T60" s="69">
        <v>1.5776909999999999E-4</v>
      </c>
      <c r="U60" s="69">
        <v>1.544238E-4</v>
      </c>
      <c r="V60" s="69">
        <v>1.5780779999999999E-4</v>
      </c>
      <c r="W60" s="69">
        <v>1.4428181519999999E-4</v>
      </c>
      <c r="X60" s="69">
        <v>1.4370228585E-4</v>
      </c>
      <c r="Y60" s="69">
        <v>7.4474108460000006E-5</v>
      </c>
      <c r="Z60" s="69">
        <v>6.7042800000000001E-5</v>
      </c>
      <c r="AA60" s="69">
        <v>6.2967599999999997E-5</v>
      </c>
      <c r="AB60" s="69">
        <v>6.3508957534599194E-5</v>
      </c>
      <c r="AC60" s="69">
        <v>1.4986552246044001E-4</v>
      </c>
      <c r="AD60" s="69">
        <v>1.50329013518386E-4</v>
      </c>
      <c r="AE60" s="69">
        <v>1.3663012321599399E-4</v>
      </c>
      <c r="AF60" s="69">
        <v>1.9497933906647901E-4</v>
      </c>
      <c r="AG60" s="69">
        <v>1.9808959900050499E-4</v>
      </c>
      <c r="AH60" s="69">
        <v>1.91685908287561E-4</v>
      </c>
      <c r="AI60" s="69">
        <v>7.8191720070111797E-5</v>
      </c>
      <c r="AJ60" s="69">
        <v>1.9074221818200001E-4</v>
      </c>
      <c r="AK60" s="31">
        <f t="shared" si="2"/>
        <v>0.75066344124748863</v>
      </c>
      <c r="AL60" s="39">
        <f t="shared" si="3"/>
        <v>1.8228496476632605E-2</v>
      </c>
      <c r="AM60" s="39">
        <f t="shared" si="4"/>
        <v>1.4394170893154428</v>
      </c>
      <c r="AN60" s="46">
        <f t="shared" si="8"/>
        <v>2.2755638860038095E-4</v>
      </c>
    </row>
    <row r="61" spans="1:40" ht="14.5" hidden="1" outlineLevel="2" x14ac:dyDescent="0.35">
      <c r="A61" s="51" t="str">
        <f t="shared" si="12"/>
        <v>N2O</v>
      </c>
      <c r="B61" s="13" t="s">
        <v>21</v>
      </c>
      <c r="C61" s="13" t="s">
        <v>6</v>
      </c>
      <c r="D61" s="18" t="s">
        <v>6</v>
      </c>
      <c r="E61" s="60">
        <v>6.1447506123311997E-3</v>
      </c>
      <c r="F61" s="69">
        <v>4.7189832485487002E-3</v>
      </c>
      <c r="G61" s="69">
        <v>2.5450441080695999E-3</v>
      </c>
      <c r="H61" s="69">
        <v>5.6140810187639998E-3</v>
      </c>
      <c r="I61" s="69">
        <v>6.3101214963000004E-3</v>
      </c>
      <c r="J61" s="69">
        <v>7.5198118789440004E-3</v>
      </c>
      <c r="K61" s="69">
        <v>6.494252542353E-3</v>
      </c>
      <c r="L61" s="69">
        <v>6.9464340280500003E-3</v>
      </c>
      <c r="M61" s="69">
        <v>6.3749245483499997E-3</v>
      </c>
      <c r="N61" s="69">
        <v>6.6329661548073498E-3</v>
      </c>
      <c r="O61" s="69">
        <v>6.3209836499999996E-3</v>
      </c>
      <c r="P61" s="69">
        <v>6.262109775E-3</v>
      </c>
      <c r="Q61" s="69">
        <v>6.2885249999999997E-3</v>
      </c>
      <c r="R61" s="69">
        <v>6.2560658159838802E-3</v>
      </c>
      <c r="S61" s="69">
        <v>6.1168424656340798E-3</v>
      </c>
      <c r="T61" s="69">
        <v>6.8994554174440703E-3</v>
      </c>
      <c r="U61" s="69">
        <v>6.2997837550332302E-3</v>
      </c>
      <c r="V61" s="69">
        <v>7.9273898178567892E-3</v>
      </c>
      <c r="W61" s="69">
        <v>7.0726153250533497E-3</v>
      </c>
      <c r="X61" s="69">
        <v>4.8482170449707903E-3</v>
      </c>
      <c r="Y61" s="69">
        <v>5.9273217401023502E-3</v>
      </c>
      <c r="Z61" s="69">
        <v>5.4655538128574998E-3</v>
      </c>
      <c r="AA61" s="69">
        <v>5.6611439118545602E-3</v>
      </c>
      <c r="AB61" s="69">
        <v>9.5871157195537501E-3</v>
      </c>
      <c r="AC61" s="69">
        <v>7.05858830145177E-3</v>
      </c>
      <c r="AD61" s="69">
        <v>6.4292115207921002E-3</v>
      </c>
      <c r="AE61" s="69">
        <v>4.16960201815369E-3</v>
      </c>
      <c r="AF61" s="69">
        <v>3.8776478713651499E-3</v>
      </c>
      <c r="AG61" s="69">
        <v>4.2883122778664996E-3</v>
      </c>
      <c r="AH61" s="69">
        <v>5.9292794836133898E-3</v>
      </c>
      <c r="AI61" s="69">
        <v>2.66906496135263E-3</v>
      </c>
      <c r="AJ61" s="69">
        <v>2.9579795104707602E-3</v>
      </c>
      <c r="AK61" s="31">
        <f t="shared" si="2"/>
        <v>-0.51861683295417582</v>
      </c>
      <c r="AL61" s="39">
        <f t="shared" si="3"/>
        <v>-2.3307684031723896E-2</v>
      </c>
      <c r="AM61" s="39">
        <f t="shared" si="4"/>
        <v>0.10824560409789119</v>
      </c>
      <c r="AN61" s="46">
        <f t="shared" si="8"/>
        <v>3.5288838589178613E-3</v>
      </c>
    </row>
    <row r="62" spans="1:40" ht="14.5" hidden="1" outlineLevel="2" x14ac:dyDescent="0.35">
      <c r="A62" s="51" t="str">
        <f t="shared" si="12"/>
        <v>N2O</v>
      </c>
      <c r="B62" s="13" t="s">
        <v>21</v>
      </c>
      <c r="C62" s="13" t="s">
        <v>7</v>
      </c>
      <c r="D62" s="18" t="s">
        <v>7</v>
      </c>
      <c r="E62" s="60">
        <v>4.5023815544372597E-4</v>
      </c>
      <c r="F62" s="69">
        <v>3.9301586453931999E-4</v>
      </c>
      <c r="G62" s="69">
        <v>6.4143389684435199E-4</v>
      </c>
      <c r="H62" s="69">
        <v>3.2836263854177101E-4</v>
      </c>
      <c r="I62" s="69">
        <v>3.7717142969897799E-4</v>
      </c>
      <c r="J62" s="69">
        <v>4.3588094088041398E-4</v>
      </c>
      <c r="K62" s="69">
        <v>5.7100613667644597E-4</v>
      </c>
      <c r="L62" s="69">
        <v>5.9642792730262397E-4</v>
      </c>
      <c r="M62" s="69">
        <v>6.1799276433349899E-4</v>
      </c>
      <c r="N62" s="69">
        <v>5.9004550857781602E-4</v>
      </c>
      <c r="O62" s="69">
        <v>7.8161006076652004E-4</v>
      </c>
      <c r="P62" s="69">
        <v>7.37879286894854E-4</v>
      </c>
      <c r="Q62" s="69">
        <v>7.7041277437244295E-4</v>
      </c>
      <c r="R62" s="69">
        <v>8.1092307806692398E-4</v>
      </c>
      <c r="S62" s="69">
        <v>9.5212485869567895E-4</v>
      </c>
      <c r="T62" s="69">
        <v>1.0102662601262401E-3</v>
      </c>
      <c r="U62" s="69">
        <v>1.01797200333192E-3</v>
      </c>
      <c r="V62" s="69">
        <v>1.1809537268257599E-3</v>
      </c>
      <c r="W62" s="69">
        <v>1.02122000406468E-3</v>
      </c>
      <c r="X62" s="69">
        <v>6.6110503801284596E-4</v>
      </c>
      <c r="Y62" s="69">
        <v>4.9670562013814901E-4</v>
      </c>
      <c r="Z62" s="69">
        <v>5.2744208502902195E-4</v>
      </c>
      <c r="AA62" s="69">
        <v>4.4594925977179501E-4</v>
      </c>
      <c r="AB62" s="69">
        <v>5.8737985162182402E-4</v>
      </c>
      <c r="AC62" s="69">
        <v>7.6096080474794697E-4</v>
      </c>
      <c r="AD62" s="69">
        <v>8.0623625741685205E-4</v>
      </c>
      <c r="AE62" s="69">
        <v>8.2523484089743002E-4</v>
      </c>
      <c r="AF62" s="69">
        <v>6.7118944002927505E-4</v>
      </c>
      <c r="AG62" s="69">
        <v>5.3878086623030796E-4</v>
      </c>
      <c r="AH62" s="69">
        <v>6.62180241542533E-4</v>
      </c>
      <c r="AI62" s="69">
        <v>4.9229291089765599E-4</v>
      </c>
      <c r="AJ62" s="69">
        <v>4.8693603751199897E-4</v>
      </c>
      <c r="AK62" s="31">
        <f t="shared" si="2"/>
        <v>8.1507712361929663E-2</v>
      </c>
      <c r="AL62" s="39">
        <f t="shared" si="3"/>
        <v>2.5308131647998611E-3</v>
      </c>
      <c r="AM62" s="39">
        <f t="shared" si="4"/>
        <v>-1.0881475778087513E-2</v>
      </c>
      <c r="AN62" s="46">
        <f t="shared" si="8"/>
        <v>5.8091704726786391E-4</v>
      </c>
    </row>
    <row r="63" spans="1:40" ht="14.5" hidden="1" outlineLevel="2" x14ac:dyDescent="0.35">
      <c r="A63" s="51" t="str">
        <f t="shared" si="12"/>
        <v>N2O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2.2290420000000001E-3</v>
      </c>
      <c r="AK63" s="31" t="str">
        <f t="shared" si="2"/>
        <v/>
      </c>
      <c r="AL63" s="39" t="str">
        <f t="shared" si="3"/>
        <v/>
      </c>
      <c r="AM63" s="39" t="str">
        <f t="shared" si="4"/>
        <v/>
      </c>
      <c r="AN63" s="46">
        <f t="shared" si="8"/>
        <v>2.6592578842434631E-3</v>
      </c>
    </row>
    <row r="64" spans="1:40" ht="14.5" hidden="1" outlineLevel="1" x14ac:dyDescent="0.35">
      <c r="A64" s="51" t="str">
        <f t="shared" si="12"/>
        <v/>
      </c>
      <c r="B64" s="13"/>
      <c r="C64" s="13"/>
      <c r="D64" s="17" t="s">
        <v>22</v>
      </c>
      <c r="E64" s="59">
        <f t="shared" ref="E64:AJ64" si="42">SUBTOTAL(9,E65:E68)</f>
        <v>1.1640482632599725E-2</v>
      </c>
      <c r="F64" s="67">
        <f t="shared" si="42"/>
        <v>1.4330343766973697E-2</v>
      </c>
      <c r="G64" s="67">
        <f t="shared" si="42"/>
        <v>1.3826910740982509E-2</v>
      </c>
      <c r="H64" s="67">
        <f t="shared" si="42"/>
        <v>1.6526305573434673E-2</v>
      </c>
      <c r="I64" s="67">
        <f t="shared" si="42"/>
        <v>1.3536588035216414E-2</v>
      </c>
      <c r="J64" s="67">
        <f t="shared" si="42"/>
        <v>8.7075126271954611E-3</v>
      </c>
      <c r="K64" s="67">
        <f t="shared" si="42"/>
        <v>9.1613308103479299E-3</v>
      </c>
      <c r="L64" s="67">
        <f t="shared" si="42"/>
        <v>7.7313051361917818E-3</v>
      </c>
      <c r="M64" s="67">
        <f t="shared" si="42"/>
        <v>7.2631832653296492E-3</v>
      </c>
      <c r="N64" s="67">
        <f t="shared" si="42"/>
        <v>4.9803235363309918E-3</v>
      </c>
      <c r="O64" s="67">
        <f t="shared" si="42"/>
        <v>7.0208539869093933E-3</v>
      </c>
      <c r="P64" s="67">
        <f t="shared" si="42"/>
        <v>1.3964185115585283E-2</v>
      </c>
      <c r="Q64" s="67">
        <f t="shared" si="42"/>
        <v>1.3190597589661446E-2</v>
      </c>
      <c r="R64" s="67">
        <f t="shared" si="42"/>
        <v>1.9520123361178324E-2</v>
      </c>
      <c r="S64" s="67">
        <f t="shared" si="42"/>
        <v>8.73981391330317E-3</v>
      </c>
      <c r="T64" s="67">
        <f t="shared" si="42"/>
        <v>4.9995858372126317E-3</v>
      </c>
      <c r="U64" s="67">
        <f t="shared" si="42"/>
        <v>6.1000945192602254E-3</v>
      </c>
      <c r="V64" s="67">
        <f t="shared" si="42"/>
        <v>7.4581115992000489E-3</v>
      </c>
      <c r="W64" s="67">
        <f t="shared" si="42"/>
        <v>8.6627416761806166E-3</v>
      </c>
      <c r="X64" s="67">
        <f t="shared" si="42"/>
        <v>5.6778308486729974E-3</v>
      </c>
      <c r="Y64" s="67">
        <f t="shared" si="42"/>
        <v>2.9569616631013713E-3</v>
      </c>
      <c r="Z64" s="67">
        <f t="shared" si="42"/>
        <v>1.7823344828974636E-3</v>
      </c>
      <c r="AA64" s="67">
        <f t="shared" si="42"/>
        <v>5.4658895153227862E-4</v>
      </c>
      <c r="AB64" s="67">
        <f t="shared" si="42"/>
        <v>2.5609658733393489E-3</v>
      </c>
      <c r="AC64" s="67">
        <f t="shared" si="42"/>
        <v>2.7217863669036077E-3</v>
      </c>
      <c r="AD64" s="67">
        <f t="shared" si="42"/>
        <v>6.2356888518613036E-4</v>
      </c>
      <c r="AE64" s="67">
        <f t="shared" si="42"/>
        <v>1.8053924767685069E-3</v>
      </c>
      <c r="AF64" s="67">
        <f t="shared" si="42"/>
        <v>2.2477609433137445E-3</v>
      </c>
      <c r="AG64" s="67">
        <f t="shared" si="42"/>
        <v>2.0309003781599803E-3</v>
      </c>
      <c r="AH64" s="67">
        <f t="shared" si="42"/>
        <v>5.0041172919831445E-4</v>
      </c>
      <c r="AI64" s="67">
        <f t="shared" si="42"/>
        <v>9.3502573850157719E-4</v>
      </c>
      <c r="AJ64" s="67">
        <f t="shared" si="42"/>
        <v>2.0470578852687321E-3</v>
      </c>
      <c r="AK64" s="30">
        <f t="shared" si="2"/>
        <v>-0.82414321210910546</v>
      </c>
      <c r="AL64" s="38">
        <f t="shared" si="3"/>
        <v>-5.4524466873547062E-2</v>
      </c>
      <c r="AM64" s="38">
        <f t="shared" si="4"/>
        <v>1.189306455402221</v>
      </c>
      <c r="AN64" s="45">
        <f t="shared" si="8"/>
        <v>2.4421499554084787E-3</v>
      </c>
    </row>
    <row r="65" spans="1:40" ht="14.5" hidden="1" outlineLevel="2" x14ac:dyDescent="0.35">
      <c r="A65" s="51" t="str">
        <f t="shared" si="12"/>
        <v>N2O</v>
      </c>
      <c r="B65" s="13" t="s">
        <v>22</v>
      </c>
      <c r="C65" s="13" t="s">
        <v>5</v>
      </c>
      <c r="D65" s="18" t="s">
        <v>5</v>
      </c>
      <c r="E65" s="60">
        <v>2.4101726400000001E-5</v>
      </c>
      <c r="F65" s="69">
        <v>2.3733335160000002E-5</v>
      </c>
      <c r="G65" s="69">
        <v>2.284026516E-5</v>
      </c>
      <c r="H65" s="69">
        <v>2.4347320560000002E-5</v>
      </c>
      <c r="I65" s="69">
        <v>2.5285044239999999E-5</v>
      </c>
      <c r="J65" s="69">
        <v>2.6200440720000001E-5</v>
      </c>
      <c r="K65" s="69">
        <v>2.530737072E-5</v>
      </c>
      <c r="L65" s="69">
        <v>2.4682221720000001E-5</v>
      </c>
      <c r="M65" s="69">
        <v>2.657999556E-5</v>
      </c>
      <c r="N65" s="69">
        <v>2.5575291719999999E-5</v>
      </c>
      <c r="O65" s="69">
        <v>2.5698088800000001E-5</v>
      </c>
      <c r="P65" s="69">
        <v>2.450360772E-5</v>
      </c>
      <c r="Q65" s="69">
        <v>2.6702792640000002E-5</v>
      </c>
      <c r="R65" s="69">
        <v>4.2074079119999998E-5</v>
      </c>
      <c r="S65" s="69">
        <v>3.7287339120000003E-5</v>
      </c>
      <c r="T65" s="69">
        <v>2.7746979120000001E-5</v>
      </c>
      <c r="U65" s="69">
        <v>2.923467912E-5</v>
      </c>
      <c r="V65" s="69">
        <v>3.6819879119999997E-5</v>
      </c>
      <c r="W65" s="69">
        <v>4.0564779120000002E-5</v>
      </c>
      <c r="X65" s="69">
        <v>4.3690956120000003E-5</v>
      </c>
      <c r="Y65" s="69">
        <v>1.2927683088E-4</v>
      </c>
      <c r="Z65" s="69">
        <v>1.7684079119999999E-5</v>
      </c>
      <c r="AA65" s="69">
        <v>9.7595791199999993E-6</v>
      </c>
      <c r="AB65" s="69">
        <v>7.1956722971203703E-6</v>
      </c>
      <c r="AC65" s="69">
        <v>1.41906785696066E-5</v>
      </c>
      <c r="AD65" s="69">
        <v>1.4229211687548799E-5</v>
      </c>
      <c r="AE65" s="69">
        <v>1.0834041981407E-5</v>
      </c>
      <c r="AF65" s="69">
        <v>1.0957080439453399E-5</v>
      </c>
      <c r="AG65" s="69">
        <v>9.5167030206857505E-6</v>
      </c>
      <c r="AH65" s="69">
        <v>1.0165624769756301E-5</v>
      </c>
      <c r="AI65" s="69">
        <v>1.48368675603722E-5</v>
      </c>
      <c r="AJ65" s="69">
        <v>8.4540510719999996E-6</v>
      </c>
      <c r="AK65" s="31">
        <f t="shared" si="2"/>
        <v>-0.64923462611375427</v>
      </c>
      <c r="AL65" s="39">
        <f t="shared" si="3"/>
        <v>-3.3230101153727709E-2</v>
      </c>
      <c r="AM65" s="39">
        <f t="shared" si="4"/>
        <v>-0.43019973470815831</v>
      </c>
      <c r="AN65" s="46">
        <f t="shared" si="8"/>
        <v>1.0085723807363388E-5</v>
      </c>
    </row>
    <row r="66" spans="1:40" ht="14.5" hidden="1" outlineLevel="2" x14ac:dyDescent="0.35">
      <c r="A66" s="51" t="str">
        <f t="shared" si="12"/>
        <v>N2O</v>
      </c>
      <c r="B66" s="13" t="s">
        <v>22</v>
      </c>
      <c r="C66" s="13" t="s">
        <v>6</v>
      </c>
      <c r="D66" s="18" t="s">
        <v>6</v>
      </c>
      <c r="E66" s="60">
        <v>1.14486920239481E-2</v>
      </c>
      <c r="F66" s="69">
        <v>1.4137326248089201E-2</v>
      </c>
      <c r="G66" s="69">
        <v>1.3511317886941701E-2</v>
      </c>
      <c r="H66" s="69">
        <v>1.63380226558534E-2</v>
      </c>
      <c r="I66" s="69">
        <v>1.3353311818221801E-2</v>
      </c>
      <c r="J66" s="69">
        <v>8.5444717413924402E-3</v>
      </c>
      <c r="K66" s="69">
        <v>8.9715761676860701E-3</v>
      </c>
      <c r="L66" s="69">
        <v>7.5916350718000201E-3</v>
      </c>
      <c r="M66" s="69">
        <v>7.1289449931742901E-3</v>
      </c>
      <c r="N66" s="69">
        <v>4.8409734342452502E-3</v>
      </c>
      <c r="O66" s="69">
        <v>6.83875939233576E-3</v>
      </c>
      <c r="P66" s="69">
        <v>1.37311628576597E-2</v>
      </c>
      <c r="Q66" s="69">
        <v>1.29285646243168E-2</v>
      </c>
      <c r="R66" s="69">
        <v>1.9221856896912401E-2</v>
      </c>
      <c r="S66" s="69">
        <v>8.3785292002174199E-3</v>
      </c>
      <c r="T66" s="69">
        <v>4.6282632785807198E-3</v>
      </c>
      <c r="U66" s="69">
        <v>5.70957226939029E-3</v>
      </c>
      <c r="V66" s="69">
        <v>7.0433518826613301E-3</v>
      </c>
      <c r="W66" s="69">
        <v>8.2743781298442193E-3</v>
      </c>
      <c r="X66" s="69">
        <v>5.2994958367812003E-3</v>
      </c>
      <c r="Y66" s="69">
        <v>2.5628777221920001E-3</v>
      </c>
      <c r="Z66" s="69">
        <v>1.49758002955688E-3</v>
      </c>
      <c r="AA66" s="69">
        <v>2.5092329618985E-4</v>
      </c>
      <c r="AB66" s="69">
        <v>2.2458144748649998E-3</v>
      </c>
      <c r="AC66" s="69">
        <v>2.3848891261089699E-3</v>
      </c>
      <c r="AD66" s="69">
        <v>2.4884033031000001E-4</v>
      </c>
      <c r="AE66" s="69">
        <v>1.42506565887713E-3</v>
      </c>
      <c r="AF66" s="69">
        <v>1.8896508416640001E-3</v>
      </c>
      <c r="AG66" s="69">
        <v>1.6709986406535E-3</v>
      </c>
      <c r="AH66" s="69">
        <v>1.26577089509237E-4</v>
      </c>
      <c r="AI66" s="69">
        <v>5.6492753297492104E-4</v>
      </c>
      <c r="AJ66" s="69">
        <v>1.67033152635762E-3</v>
      </c>
      <c r="AK66" s="31">
        <f t="shared" si="2"/>
        <v>-0.85410285097514538</v>
      </c>
      <c r="AL66" s="39">
        <f t="shared" si="3"/>
        <v>-6.0203619815815457E-2</v>
      </c>
      <c r="AM66" s="39">
        <f t="shared" si="4"/>
        <v>1.9567182140364388</v>
      </c>
      <c r="AN66" s="46">
        <f t="shared" si="8"/>
        <v>1.9927135876160783E-3</v>
      </c>
    </row>
    <row r="67" spans="1:40" ht="14.5" hidden="1" outlineLevel="2" x14ac:dyDescent="0.35">
      <c r="A67" s="51" t="str">
        <f t="shared" si="12"/>
        <v>N2O</v>
      </c>
      <c r="B67" s="13" t="s">
        <v>22</v>
      </c>
      <c r="C67" s="13" t="s">
        <v>7</v>
      </c>
      <c r="D67" s="18" t="s">
        <v>7</v>
      </c>
      <c r="E67" s="60">
        <v>1.6622232475851299E-4</v>
      </c>
      <c r="F67" s="69">
        <v>1.6779022294926399E-4</v>
      </c>
      <c r="G67" s="69">
        <v>2.91044522700049E-4</v>
      </c>
      <c r="H67" s="69">
        <v>1.61971450855239E-4</v>
      </c>
      <c r="I67" s="69">
        <v>1.5577059495679299E-4</v>
      </c>
      <c r="J67" s="69">
        <v>1.3444569817666499E-4</v>
      </c>
      <c r="K67" s="69">
        <v>1.6195718546676999E-4</v>
      </c>
      <c r="L67" s="69">
        <v>1.12297208734534E-4</v>
      </c>
      <c r="M67" s="69">
        <v>1.05156517840372E-4</v>
      </c>
      <c r="N67" s="69">
        <v>1.1055269905687199E-4</v>
      </c>
      <c r="O67" s="69">
        <v>1.5302053077929901E-4</v>
      </c>
      <c r="P67" s="69">
        <v>2.0469746574844201E-4</v>
      </c>
      <c r="Q67" s="69">
        <v>2.3060393584576599E-4</v>
      </c>
      <c r="R67" s="69">
        <v>2.5134481826390701E-4</v>
      </c>
      <c r="S67" s="69">
        <v>3.18842855813296E-4</v>
      </c>
      <c r="T67" s="69">
        <v>3.3856573330106699E-4</v>
      </c>
      <c r="U67" s="69">
        <v>3.5635365462155098E-4</v>
      </c>
      <c r="V67" s="69">
        <v>3.7309544657102998E-4</v>
      </c>
      <c r="W67" s="69">
        <v>3.43534134599258E-4</v>
      </c>
      <c r="X67" s="69">
        <v>3.3097986225467398E-4</v>
      </c>
      <c r="Y67" s="69">
        <v>2.60500680814862E-4</v>
      </c>
      <c r="Z67" s="69">
        <v>2.6282289828596201E-4</v>
      </c>
      <c r="AA67" s="69">
        <v>2.8159696560697801E-4</v>
      </c>
      <c r="AB67" s="69">
        <v>3.0389182343263201E-4</v>
      </c>
      <c r="AC67" s="69">
        <v>3.1862163813150201E-4</v>
      </c>
      <c r="AD67" s="69">
        <v>3.5618861573935302E-4</v>
      </c>
      <c r="AE67" s="69">
        <v>3.6505507181395803E-4</v>
      </c>
      <c r="AF67" s="69">
        <v>3.4280623193258899E-4</v>
      </c>
      <c r="AG67" s="69">
        <v>3.4618964978203601E-4</v>
      </c>
      <c r="AH67" s="69">
        <v>3.59590851962819E-4</v>
      </c>
      <c r="AI67" s="69">
        <v>3.5187327185111502E-4</v>
      </c>
      <c r="AJ67" s="69">
        <v>3.6458971121427E-4</v>
      </c>
      <c r="AK67" s="31">
        <f t="shared" si="2"/>
        <v>1.1933859470678456</v>
      </c>
      <c r="AL67" s="39">
        <f t="shared" si="3"/>
        <v>2.5660691566313343E-2</v>
      </c>
      <c r="AM67" s="39">
        <f t="shared" si="4"/>
        <v>3.6139259160711701E-2</v>
      </c>
      <c r="AN67" s="46">
        <f t="shared" si="8"/>
        <v>4.3495728840488193E-4</v>
      </c>
    </row>
    <row r="68" spans="1:40" ht="14.5" hidden="1" outlineLevel="2" x14ac:dyDescent="0.35">
      <c r="A68" s="51" t="str">
        <f t="shared" si="12"/>
        <v>N2O</v>
      </c>
      <c r="B68" s="13" t="s">
        <v>22</v>
      </c>
      <c r="C68" s="13" t="s">
        <v>8</v>
      </c>
      <c r="D68" s="18" t="s">
        <v>8</v>
      </c>
      <c r="E68" s="60">
        <v>1.4665574931135199E-6</v>
      </c>
      <c r="F68" s="69">
        <v>1.4939607752326E-6</v>
      </c>
      <c r="G68" s="69">
        <v>1.70806618075965E-6</v>
      </c>
      <c r="H68" s="69">
        <v>1.9641461660325599E-6</v>
      </c>
      <c r="I68" s="69">
        <v>2.2205777978187101E-6</v>
      </c>
      <c r="J68" s="69">
        <v>2.3947469063567502E-6</v>
      </c>
      <c r="K68" s="69">
        <v>2.4900864750900898E-6</v>
      </c>
      <c r="L68" s="69">
        <v>2.6906339372276201E-6</v>
      </c>
      <c r="M68" s="69">
        <v>2.5017587549872999E-6</v>
      </c>
      <c r="N68" s="69">
        <v>3.2221113088697601E-6</v>
      </c>
      <c r="O68" s="69">
        <v>3.3759749943345701E-6</v>
      </c>
      <c r="P68" s="69">
        <v>3.8211844571410502E-6</v>
      </c>
      <c r="Q68" s="69">
        <v>4.7262368588795398E-6</v>
      </c>
      <c r="R68" s="69">
        <v>4.84756688201737E-6</v>
      </c>
      <c r="S68" s="69">
        <v>5.1545181524527596E-6</v>
      </c>
      <c r="T68" s="69">
        <v>5.0098462108445397E-6</v>
      </c>
      <c r="U68" s="69">
        <v>4.9339161283843102E-6</v>
      </c>
      <c r="V68" s="69">
        <v>4.84439084768882E-6</v>
      </c>
      <c r="W68" s="69">
        <v>4.2646326171387303E-6</v>
      </c>
      <c r="X68" s="69">
        <v>3.6641935171226001E-6</v>
      </c>
      <c r="Y68" s="69">
        <v>4.3064292145092204E-6</v>
      </c>
      <c r="Z68" s="69">
        <v>4.2474759346216499E-6</v>
      </c>
      <c r="AA68" s="69">
        <v>4.3091106154506097E-6</v>
      </c>
      <c r="AB68" s="69">
        <v>4.0639027445963103E-6</v>
      </c>
      <c r="AC68" s="69">
        <v>4.0849240935290302E-6</v>
      </c>
      <c r="AD68" s="69">
        <v>4.3107274492285304E-6</v>
      </c>
      <c r="AE68" s="69">
        <v>4.4377040960118901E-6</v>
      </c>
      <c r="AF68" s="69">
        <v>4.3467892777018299E-6</v>
      </c>
      <c r="AG68" s="69">
        <v>4.1953847037586203E-6</v>
      </c>
      <c r="AH68" s="69">
        <v>4.07816295650215E-6</v>
      </c>
      <c r="AI68" s="69">
        <v>3.3880661151689299E-6</v>
      </c>
      <c r="AJ68" s="69">
        <v>3.6825966248419899E-6</v>
      </c>
      <c r="AK68" s="30">
        <f t="shared" si="2"/>
        <v>1.5110482487964321</v>
      </c>
      <c r="AL68" s="38">
        <f t="shared" si="3"/>
        <v>3.0145453760933361E-2</v>
      </c>
      <c r="AM68" s="38">
        <f t="shared" si="4"/>
        <v>8.6931747982838425E-2</v>
      </c>
      <c r="AN68" s="45">
        <f t="shared" si="8"/>
        <v>4.393355580154805E-6</v>
      </c>
    </row>
    <row r="69" spans="1:40" ht="14.5" collapsed="1" x14ac:dyDescent="0.35">
      <c r="A69" s="51" t="str">
        <f t="shared" si="12"/>
        <v/>
      </c>
      <c r="B69" s="13"/>
      <c r="C69" s="13"/>
      <c r="D69" s="16" t="s">
        <v>23</v>
      </c>
      <c r="E69" s="66">
        <f t="shared" ref="E69:AI69" si="43">SUBTOTAL(9,E70:E85)</f>
        <v>0.3707077568181405</v>
      </c>
      <c r="F69" s="66">
        <f t="shared" si="43"/>
        <v>0.38511169810255891</v>
      </c>
      <c r="G69" s="66">
        <f t="shared" si="43"/>
        <v>0.41282860505677083</v>
      </c>
      <c r="H69" s="66">
        <f t="shared" si="43"/>
        <v>0.43418323345160659</v>
      </c>
      <c r="I69" s="66">
        <f t="shared" si="43"/>
        <v>0.46445795072625529</v>
      </c>
      <c r="J69" s="66">
        <f t="shared" si="43"/>
        <v>0.49357987222171268</v>
      </c>
      <c r="K69" s="66">
        <f t="shared" si="43"/>
        <v>0.50290877395617795</v>
      </c>
      <c r="L69" s="66">
        <f t="shared" si="43"/>
        <v>0.5244795376372966</v>
      </c>
      <c r="M69" s="66">
        <f t="shared" si="43"/>
        <v>0.53653966407246034</v>
      </c>
      <c r="N69" s="66">
        <f t="shared" si="43"/>
        <v>0.56310245628643141</v>
      </c>
      <c r="O69" s="66">
        <f t="shared" si="43"/>
        <v>0.60517738739446025</v>
      </c>
      <c r="P69" s="66">
        <f t="shared" si="43"/>
        <v>0.59595551295252058</v>
      </c>
      <c r="Q69" s="66">
        <f t="shared" si="43"/>
        <v>0.61528671337271756</v>
      </c>
      <c r="R69" s="66">
        <f t="shared" si="43"/>
        <v>0.64773261325126597</v>
      </c>
      <c r="S69" s="66">
        <f t="shared" si="43"/>
        <v>0.67450078746851128</v>
      </c>
      <c r="T69" s="66">
        <f t="shared" si="43"/>
        <v>0.66930073346658581</v>
      </c>
      <c r="U69" s="66">
        <f t="shared" si="43"/>
        <v>0.65378602568180388</v>
      </c>
      <c r="V69" s="66">
        <f t="shared" si="43"/>
        <v>0.64032146050605843</v>
      </c>
      <c r="W69" s="66">
        <f t="shared" si="43"/>
        <v>0.61198321650204646</v>
      </c>
      <c r="X69" s="66">
        <f t="shared" si="43"/>
        <v>0.59740574490613418</v>
      </c>
      <c r="Y69" s="66">
        <f t="shared" si="43"/>
        <v>0.56838247565899136</v>
      </c>
      <c r="Z69" s="66">
        <f t="shared" si="43"/>
        <v>0.54643622172225803</v>
      </c>
      <c r="AA69" s="66">
        <f t="shared" si="43"/>
        <v>0.52198739839440866</v>
      </c>
      <c r="AB69" s="66">
        <f t="shared" si="43"/>
        <v>0.51097813794610869</v>
      </c>
      <c r="AC69" s="66">
        <f t="shared" si="43"/>
        <v>0.49457860678352178</v>
      </c>
      <c r="AD69" s="66">
        <f t="shared" si="43"/>
        <v>0.48068245611483834</v>
      </c>
      <c r="AE69" s="66">
        <f t="shared" si="43"/>
        <v>0.47030107768116147</v>
      </c>
      <c r="AF69" s="66">
        <f t="shared" si="43"/>
        <v>0.41264654025751202</v>
      </c>
      <c r="AG69" s="66">
        <f t="shared" si="43"/>
        <v>0.40099117660154687</v>
      </c>
      <c r="AH69" s="66">
        <f t="shared" si="43"/>
        <v>0.39587406480439219</v>
      </c>
      <c r="AI69" s="66">
        <f t="shared" si="43"/>
        <v>0.35578664958548023</v>
      </c>
      <c r="AJ69" s="66">
        <f>SUBTOTAL(9,AJ70:AJ85)</f>
        <v>0.35692603741114376</v>
      </c>
      <c r="AK69" s="29">
        <f t="shared" si="2"/>
        <v>-3.7176776459408423E-2</v>
      </c>
      <c r="AL69" s="37">
        <f t="shared" si="3"/>
        <v>-1.2213648979050307E-3</v>
      </c>
      <c r="AM69" s="37">
        <f t="shared" si="4"/>
        <v>3.2024468230917869E-3</v>
      </c>
      <c r="AN69" s="44">
        <f t="shared" si="8"/>
        <v>0.42581448850105169</v>
      </c>
    </row>
    <row r="70" spans="1:40" ht="14.5" hidden="1" outlineLevel="1" x14ac:dyDescent="0.35">
      <c r="A70" s="51" t="str">
        <f t="shared" si="12"/>
        <v/>
      </c>
      <c r="B70" s="13"/>
      <c r="C70" s="13"/>
      <c r="D70" s="17" t="s">
        <v>24</v>
      </c>
      <c r="E70" s="59">
        <f>SUBTOTAL(9,E71:E76)</f>
        <v>0.30667156214004943</v>
      </c>
      <c r="F70" s="67">
        <f t="shared" ref="F70:AH70" si="44">SUBTOTAL(9,F71:F76)</f>
        <v>0.31470494532962628</v>
      </c>
      <c r="G70" s="67">
        <f t="shared" si="44"/>
        <v>0.33030816354761167</v>
      </c>
      <c r="H70" s="67">
        <f t="shared" si="44"/>
        <v>0.34529483828343399</v>
      </c>
      <c r="I70" s="67">
        <f t="shared" si="44"/>
        <v>0.36645992979159325</v>
      </c>
      <c r="J70" s="67">
        <f t="shared" si="44"/>
        <v>0.39272510494853996</v>
      </c>
      <c r="K70" s="67">
        <f t="shared" si="44"/>
        <v>0.4050379763949119</v>
      </c>
      <c r="L70" s="67">
        <f t="shared" si="44"/>
        <v>0.42634806565106592</v>
      </c>
      <c r="M70" s="67">
        <f t="shared" si="44"/>
        <v>0.4416730587071559</v>
      </c>
      <c r="N70" s="67">
        <f t="shared" si="44"/>
        <v>0.45755342574304608</v>
      </c>
      <c r="O70" s="67">
        <f t="shared" si="44"/>
        <v>0.4673488988509012</v>
      </c>
      <c r="P70" s="67">
        <f t="shared" si="44"/>
        <v>0.47769161881329963</v>
      </c>
      <c r="Q70" s="67">
        <f t="shared" si="44"/>
        <v>0.51029200499999994</v>
      </c>
      <c r="R70" s="67">
        <f t="shared" si="44"/>
        <v>0.53621905400000103</v>
      </c>
      <c r="S70" s="67">
        <f t="shared" si="44"/>
        <v>0.56094143499999993</v>
      </c>
      <c r="T70" s="67">
        <f t="shared" si="44"/>
        <v>0.56409543499999992</v>
      </c>
      <c r="U70" s="67">
        <f t="shared" si="44"/>
        <v>0.54995321800000008</v>
      </c>
      <c r="V70" s="67">
        <f t="shared" si="44"/>
        <v>0.54091030964714959</v>
      </c>
      <c r="W70" s="67">
        <f t="shared" si="44"/>
        <v>0.51416672050417678</v>
      </c>
      <c r="X70" s="67">
        <f t="shared" si="44"/>
        <v>0.49744454498144791</v>
      </c>
      <c r="Y70" s="67">
        <f t="shared" si="44"/>
        <v>0.47907439072467151</v>
      </c>
      <c r="Z70" s="67">
        <f t="shared" si="44"/>
        <v>0.45216099595313397</v>
      </c>
      <c r="AA70" s="67">
        <f t="shared" si="44"/>
        <v>0.4320323402488872</v>
      </c>
      <c r="AB70" s="67">
        <f t="shared" si="44"/>
        <v>0.41949018211615435</v>
      </c>
      <c r="AC70" s="67">
        <f t="shared" si="44"/>
        <v>0.40681633256755151</v>
      </c>
      <c r="AD70" s="67">
        <f t="shared" si="44"/>
        <v>0.39206161017062774</v>
      </c>
      <c r="AE70" s="67">
        <f t="shared" ref="AE70:AF70" si="45">SUBTOTAL(9,AE71:AE76)</f>
        <v>0.38700857824845503</v>
      </c>
      <c r="AF70" s="67">
        <f t="shared" si="45"/>
        <v>0.33450350408452806</v>
      </c>
      <c r="AG70" s="67">
        <f t="shared" ref="AG70:AJ70" si="46">SUBTOTAL(9,AG71:AG76)</f>
        <v>0.31697328030412442</v>
      </c>
      <c r="AH70" s="67">
        <f t="shared" si="44"/>
        <v>0.3093936903376942</v>
      </c>
      <c r="AI70" s="67">
        <f t="shared" si="46"/>
        <v>0.2848947171654157</v>
      </c>
      <c r="AJ70" s="67">
        <f t="shared" si="46"/>
        <v>0.28286158825755398</v>
      </c>
      <c r="AK70" s="30">
        <f t="shared" si="2"/>
        <v>-7.7639979776220724E-2</v>
      </c>
      <c r="AL70" s="38">
        <f t="shared" si="3"/>
        <v>-2.6036901222900033E-3</v>
      </c>
      <c r="AM70" s="38">
        <f t="shared" si="4"/>
        <v>-7.1364219319000055E-3</v>
      </c>
      <c r="AN70" s="45">
        <f t="shared" si="8"/>
        <v>0.33745524253178205</v>
      </c>
    </row>
    <row r="71" spans="1:40" ht="14.5" hidden="1" outlineLevel="2" x14ac:dyDescent="0.35">
      <c r="A71" s="51" t="str">
        <f t="shared" si="12"/>
        <v/>
      </c>
      <c r="B71" s="13"/>
      <c r="C71" s="13"/>
      <c r="D71" s="19" t="s">
        <v>25</v>
      </c>
      <c r="E71" s="61">
        <f>SUBTOTAL(9,E72:E73)</f>
        <v>0.27192264756750428</v>
      </c>
      <c r="F71" s="70">
        <f t="shared" ref="F71:AH71" si="47">SUBTOTAL(9,F72:F73)</f>
        <v>0.27865110815230049</v>
      </c>
      <c r="G71" s="70">
        <f t="shared" si="47"/>
        <v>0.29017941181044199</v>
      </c>
      <c r="H71" s="70">
        <f t="shared" si="47"/>
        <v>0.30014105872229202</v>
      </c>
      <c r="I71" s="70">
        <f t="shared" si="47"/>
        <v>0.31697724054188503</v>
      </c>
      <c r="J71" s="70">
        <f t="shared" si="47"/>
        <v>0.334837809008873</v>
      </c>
      <c r="K71" s="70">
        <f t="shared" si="47"/>
        <v>0.34434301123029798</v>
      </c>
      <c r="L71" s="70">
        <f t="shared" si="47"/>
        <v>0.36219619821022941</v>
      </c>
      <c r="M71" s="70">
        <f t="shared" si="47"/>
        <v>0.37522389205341999</v>
      </c>
      <c r="N71" s="70">
        <f t="shared" si="47"/>
        <v>0.3893356594462058</v>
      </c>
      <c r="O71" s="70">
        <f t="shared" si="47"/>
        <v>0.39348107682103728</v>
      </c>
      <c r="P71" s="70">
        <f t="shared" si="47"/>
        <v>0.40001485699999961</v>
      </c>
      <c r="Q71" s="70">
        <f t="shared" si="47"/>
        <v>0.42967078999999997</v>
      </c>
      <c r="R71" s="70">
        <f t="shared" si="47"/>
        <v>0.452413277000001</v>
      </c>
      <c r="S71" s="70">
        <f t="shared" si="47"/>
        <v>0.47134292900000002</v>
      </c>
      <c r="T71" s="70">
        <f t="shared" si="47"/>
        <v>0.470613006</v>
      </c>
      <c r="U71" s="70">
        <f t="shared" si="47"/>
        <v>0.45338313699999999</v>
      </c>
      <c r="V71" s="70">
        <f t="shared" si="47"/>
        <v>0.43976378749886658</v>
      </c>
      <c r="W71" s="70">
        <f t="shared" si="47"/>
        <v>0.40995591488757177</v>
      </c>
      <c r="X71" s="70">
        <f t="shared" si="47"/>
        <v>0.3940423686918349</v>
      </c>
      <c r="Y71" s="70">
        <f t="shared" si="47"/>
        <v>0.37297293665106346</v>
      </c>
      <c r="Z71" s="70">
        <f t="shared" si="47"/>
        <v>0.34333569159743693</v>
      </c>
      <c r="AA71" s="70">
        <f t="shared" si="47"/>
        <v>0.31972106602937023</v>
      </c>
      <c r="AB71" s="70">
        <f t="shared" si="47"/>
        <v>0.30046552776870239</v>
      </c>
      <c r="AC71" s="70">
        <f t="shared" si="47"/>
        <v>0.2797733642795015</v>
      </c>
      <c r="AD71" s="70">
        <f t="shared" si="47"/>
        <v>0.26003132909032578</v>
      </c>
      <c r="AE71" s="70">
        <f t="shared" ref="AE71:AF71" si="48">SUBTOTAL(9,AE72:AE73)</f>
        <v>0.245656364680432</v>
      </c>
      <c r="AF71" s="70">
        <f t="shared" si="48"/>
        <v>0.1982244193113511</v>
      </c>
      <c r="AG71" s="70">
        <f t="shared" ref="AG71:AJ71" si="49">SUBTOTAL(9,AG72:AG73)</f>
        <v>0.17408090004321142</v>
      </c>
      <c r="AH71" s="70">
        <f t="shared" si="47"/>
        <v>0.15191393247360219</v>
      </c>
      <c r="AI71" s="70">
        <f t="shared" si="49"/>
        <v>0.12648217574933371</v>
      </c>
      <c r="AJ71" s="70">
        <f t="shared" si="49"/>
        <v>0.11405921409380099</v>
      </c>
      <c r="AK71" s="32">
        <f t="shared" si="2"/>
        <v>-0.58054536790472366</v>
      </c>
      <c r="AL71" s="40">
        <f t="shared" si="3"/>
        <v>-2.7636723835248955E-2</v>
      </c>
      <c r="AM71" s="40">
        <f t="shared" si="4"/>
        <v>-9.821906985655382E-2</v>
      </c>
      <c r="AN71" s="47">
        <f t="shared" si="8"/>
        <v>0.13607319393243975</v>
      </c>
    </row>
    <row r="72" spans="1:40" ht="14.5" hidden="1" outlineLevel="3" x14ac:dyDescent="0.35">
      <c r="A72" s="51" t="str">
        <f t="shared" si="12"/>
        <v>N2O</v>
      </c>
      <c r="B72" s="13" t="s">
        <v>24</v>
      </c>
      <c r="C72" s="13" t="s">
        <v>26</v>
      </c>
      <c r="D72" s="20" t="s">
        <v>26</v>
      </c>
      <c r="E72" s="60">
        <v>0.21737174191033701</v>
      </c>
      <c r="F72" s="69">
        <v>0.19004871853049099</v>
      </c>
      <c r="G72" s="69">
        <v>0.18272486627479101</v>
      </c>
      <c r="H72" s="69">
        <v>0.17577426840716001</v>
      </c>
      <c r="I72" s="69">
        <v>0.17365306046718801</v>
      </c>
      <c r="J72" s="69">
        <v>0.16871011708932401</v>
      </c>
      <c r="K72" s="69">
        <v>0.110938238886599</v>
      </c>
      <c r="L72" s="69">
        <v>9.7990056034829395E-2</v>
      </c>
      <c r="M72" s="69">
        <v>9.6757724885152996E-2</v>
      </c>
      <c r="N72" s="69">
        <v>9.7343905334442801E-2</v>
      </c>
      <c r="O72" s="69">
        <v>8.9853250361638298E-2</v>
      </c>
      <c r="P72" s="69">
        <v>9.5630045603456601E-2</v>
      </c>
      <c r="Q72" s="69">
        <v>0.102946547402713</v>
      </c>
      <c r="R72" s="69">
        <v>0.10800757363248401</v>
      </c>
      <c r="S72" s="69">
        <v>0.119064186599997</v>
      </c>
      <c r="T72" s="69">
        <v>0.10802951125070399</v>
      </c>
      <c r="U72" s="69">
        <v>9.9785670964549003E-2</v>
      </c>
      <c r="V72" s="69">
        <v>9.81605420690706E-2</v>
      </c>
      <c r="W72" s="69">
        <v>8.8454385259575802E-2</v>
      </c>
      <c r="X72" s="69">
        <v>9.1110657375096896E-2</v>
      </c>
      <c r="Y72" s="69">
        <v>8.4588466953563493E-2</v>
      </c>
      <c r="Z72" s="69">
        <v>7.3790238787816903E-2</v>
      </c>
      <c r="AA72" s="69">
        <v>6.9928482875108194E-2</v>
      </c>
      <c r="AB72" s="69">
        <v>6.9076466960677402E-2</v>
      </c>
      <c r="AC72" s="69">
        <v>6.5869436559987504E-2</v>
      </c>
      <c r="AD72" s="69">
        <v>6.3727928838272802E-2</v>
      </c>
      <c r="AE72" s="69">
        <v>6.2888250806977006E-2</v>
      </c>
      <c r="AF72" s="69">
        <v>5.1708533527997098E-2</v>
      </c>
      <c r="AG72" s="69">
        <v>4.5096433610504402E-2</v>
      </c>
      <c r="AH72" s="69">
        <v>3.9664310710540197E-2</v>
      </c>
      <c r="AI72" s="69">
        <v>3.55924446307034E-2</v>
      </c>
      <c r="AJ72" s="69">
        <v>3.3064470430454899E-2</v>
      </c>
      <c r="AK72" s="31">
        <f t="shared" si="2"/>
        <v>-0.84788974804234873</v>
      </c>
      <c r="AL72" s="39">
        <f t="shared" si="3"/>
        <v>-5.8938479596293503E-2</v>
      </c>
      <c r="AM72" s="39">
        <f t="shared" si="4"/>
        <v>-7.1025584965517474E-2</v>
      </c>
      <c r="AN72" s="46">
        <f t="shared" si="8"/>
        <v>3.9446073102490681E-2</v>
      </c>
    </row>
    <row r="73" spans="1:40" ht="14.5" hidden="1" outlineLevel="3" x14ac:dyDescent="0.35">
      <c r="A73" s="51" t="str">
        <f t="shared" si="12"/>
        <v>N2O</v>
      </c>
      <c r="B73" s="13" t="s">
        <v>24</v>
      </c>
      <c r="C73" s="13" t="s">
        <v>27</v>
      </c>
      <c r="D73" s="20" t="s">
        <v>27</v>
      </c>
      <c r="E73" s="60">
        <v>5.4550905657167303E-2</v>
      </c>
      <c r="F73" s="69">
        <v>8.8602389621809496E-2</v>
      </c>
      <c r="G73" s="69">
        <v>0.10745454553565099</v>
      </c>
      <c r="H73" s="69">
        <v>0.12436679031513199</v>
      </c>
      <c r="I73" s="69">
        <v>0.14332418007469699</v>
      </c>
      <c r="J73" s="69">
        <v>0.16612769191954899</v>
      </c>
      <c r="K73" s="69">
        <v>0.233404772343699</v>
      </c>
      <c r="L73" s="69">
        <v>0.26420614217540001</v>
      </c>
      <c r="M73" s="69">
        <v>0.278466167168267</v>
      </c>
      <c r="N73" s="69">
        <v>0.29199175411176298</v>
      </c>
      <c r="O73" s="69">
        <v>0.30362782645939901</v>
      </c>
      <c r="P73" s="69">
        <v>0.304384811396543</v>
      </c>
      <c r="Q73" s="69">
        <v>0.326724242597287</v>
      </c>
      <c r="R73" s="69">
        <v>0.34440570336751702</v>
      </c>
      <c r="S73" s="69">
        <v>0.35227874240000301</v>
      </c>
      <c r="T73" s="69">
        <v>0.36258349474929602</v>
      </c>
      <c r="U73" s="69">
        <v>0.353597466035451</v>
      </c>
      <c r="V73" s="69">
        <v>0.34160324542979598</v>
      </c>
      <c r="W73" s="69">
        <v>0.321501529627996</v>
      </c>
      <c r="X73" s="69">
        <v>0.30293171131673802</v>
      </c>
      <c r="Y73" s="69">
        <v>0.28838446969749998</v>
      </c>
      <c r="Z73" s="69">
        <v>0.26954545280962</v>
      </c>
      <c r="AA73" s="69">
        <v>0.249792583154262</v>
      </c>
      <c r="AB73" s="69">
        <v>0.23138906080802499</v>
      </c>
      <c r="AC73" s="69">
        <v>0.213903927719514</v>
      </c>
      <c r="AD73" s="69">
        <v>0.19630340025205301</v>
      </c>
      <c r="AE73" s="69">
        <v>0.18276811387345501</v>
      </c>
      <c r="AF73" s="69">
        <v>0.14651588578335401</v>
      </c>
      <c r="AG73" s="69">
        <v>0.128984466432707</v>
      </c>
      <c r="AH73" s="69">
        <v>0.112249621763062</v>
      </c>
      <c r="AI73" s="69">
        <v>9.0889731118630301E-2</v>
      </c>
      <c r="AJ73" s="69">
        <v>8.0994743663346094E-2</v>
      </c>
      <c r="AK73" s="31">
        <f t="shared" si="2"/>
        <v>0.48475525177104739</v>
      </c>
      <c r="AL73" s="39">
        <f t="shared" si="3"/>
        <v>1.283162600388188E-2</v>
      </c>
      <c r="AM73" s="39">
        <f t="shared" si="4"/>
        <v>-0.10886804629633196</v>
      </c>
      <c r="AN73" s="46">
        <f t="shared" si="8"/>
        <v>9.6627120829949079E-2</v>
      </c>
    </row>
    <row r="74" spans="1:40" ht="14.5" hidden="1" outlineLevel="2" x14ac:dyDescent="0.35">
      <c r="A74" s="51" t="str">
        <f t="shared" si="12"/>
        <v>N2O</v>
      </c>
      <c r="B74" s="13" t="s">
        <v>24</v>
      </c>
      <c r="C74" s="13" t="s">
        <v>28</v>
      </c>
      <c r="D74" s="19" t="s">
        <v>28</v>
      </c>
      <c r="E74" s="61">
        <v>2.7443517118746499E-2</v>
      </c>
      <c r="F74" s="70">
        <v>2.8704412834484699E-2</v>
      </c>
      <c r="G74" s="70">
        <v>3.3343395242551498E-2</v>
      </c>
      <c r="H74" s="70">
        <v>3.8875278333850002E-2</v>
      </c>
      <c r="I74" s="70">
        <v>4.43926497335735E-2</v>
      </c>
      <c r="J74" s="70">
        <v>5.3932512106122099E-2</v>
      </c>
      <c r="K74" s="70">
        <v>5.7743512807956601E-2</v>
      </c>
      <c r="L74" s="70">
        <v>6.2036635154508003E-2</v>
      </c>
      <c r="M74" s="70">
        <v>6.4997269160215795E-2</v>
      </c>
      <c r="N74" s="70">
        <v>6.7639784275232304E-2</v>
      </c>
      <c r="O74" s="70">
        <v>7.3724025752866296E-2</v>
      </c>
      <c r="P74" s="70">
        <v>7.7549602999999995E-2</v>
      </c>
      <c r="Q74" s="70">
        <v>8.0408636000000006E-2</v>
      </c>
      <c r="R74" s="70">
        <v>8.3531003000000006E-2</v>
      </c>
      <c r="S74" s="70">
        <v>8.9277448999999995E-2</v>
      </c>
      <c r="T74" s="70">
        <v>9.3125048000000002E-2</v>
      </c>
      <c r="U74" s="70">
        <v>9.6204822999999995E-2</v>
      </c>
      <c r="V74" s="70">
        <v>0.100763945148283</v>
      </c>
      <c r="W74" s="70">
        <v>0.10381412961660499</v>
      </c>
      <c r="X74" s="70">
        <v>0.103079370289613</v>
      </c>
      <c r="Y74" s="70">
        <v>0.105819665073608</v>
      </c>
      <c r="Z74" s="70">
        <v>0.108577518355697</v>
      </c>
      <c r="AA74" s="70">
        <v>0.112093878219517</v>
      </c>
      <c r="AB74" s="70">
        <v>0.11882540734745201</v>
      </c>
      <c r="AC74" s="70">
        <v>0.12688723628804999</v>
      </c>
      <c r="AD74" s="70">
        <v>0.13188762808030199</v>
      </c>
      <c r="AE74" s="70">
        <v>0.14124159556802299</v>
      </c>
      <c r="AF74" s="70">
        <v>0.136182984773177</v>
      </c>
      <c r="AG74" s="70">
        <v>0.14281098026091299</v>
      </c>
      <c r="AH74" s="70">
        <v>0.15740935786409199</v>
      </c>
      <c r="AI74" s="70">
        <v>0.15836414141608199</v>
      </c>
      <c r="AJ74" s="70">
        <v>0.16876318836375301</v>
      </c>
      <c r="AK74" s="31">
        <f t="shared" si="2"/>
        <v>5.1494737585392034</v>
      </c>
      <c r="AL74" s="39">
        <f t="shared" si="3"/>
        <v>6.0343029044259699E-2</v>
      </c>
      <c r="AM74" s="39">
        <f t="shared" si="4"/>
        <v>6.5665414245190901E-2</v>
      </c>
      <c r="AN74" s="46">
        <f t="shared" si="8"/>
        <v>0.20133529975046446</v>
      </c>
    </row>
    <row r="75" spans="1:40" ht="14.5" hidden="1" outlineLevel="2" x14ac:dyDescent="0.35">
      <c r="A75" s="51" t="str">
        <f t="shared" si="12"/>
        <v>N2O</v>
      </c>
      <c r="B75" s="13" t="s">
        <v>24</v>
      </c>
      <c r="C75" s="13" t="s">
        <v>29</v>
      </c>
      <c r="D75" s="19" t="s">
        <v>29</v>
      </c>
      <c r="E75" s="61">
        <v>7.1549999999999999E-3</v>
      </c>
      <c r="F75" s="70">
        <v>7.1874E-3</v>
      </c>
      <c r="G75" s="70">
        <v>6.6392999999999999E-3</v>
      </c>
      <c r="H75" s="70">
        <v>6.1397999999999999E-3</v>
      </c>
      <c r="I75" s="70">
        <v>4.9518000000000001E-3</v>
      </c>
      <c r="J75" s="70">
        <v>3.8421000000000002E-3</v>
      </c>
      <c r="K75" s="70">
        <v>2.8511999999999999E-3</v>
      </c>
      <c r="L75" s="70">
        <v>2.0412E-3</v>
      </c>
      <c r="M75" s="70">
        <v>1.3715999999999999E-3</v>
      </c>
      <c r="N75" s="70">
        <v>5.0315797620000002E-4</v>
      </c>
      <c r="O75" s="70">
        <v>6.0446160000000001E-5</v>
      </c>
      <c r="P75" s="70">
        <v>6.0258813299999997E-5</v>
      </c>
      <c r="Q75" s="70">
        <v>6.4399999999999993E-5</v>
      </c>
      <c r="R75" s="70">
        <v>5.8999999999999998E-5</v>
      </c>
      <c r="S75" s="70">
        <v>5.13E-5</v>
      </c>
      <c r="T75" s="70">
        <v>5.4500000000000003E-5</v>
      </c>
      <c r="U75" s="70">
        <v>4.5899999999999998E-5</v>
      </c>
      <c r="V75" s="70">
        <v>5.7599999999999997E-5</v>
      </c>
      <c r="W75" s="70">
        <v>4.85E-5</v>
      </c>
      <c r="X75" s="70">
        <v>4.6600000000000001E-5</v>
      </c>
      <c r="Y75" s="70">
        <v>4.2799999999999997E-5</v>
      </c>
      <c r="Z75" s="70">
        <v>3.7100000000000001E-5</v>
      </c>
      <c r="AA75" s="70">
        <v>3.3800000000000002E-5</v>
      </c>
      <c r="AB75" s="70">
        <v>2.8E-5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>
        <f t="shared" si="2"/>
        <v>-1</v>
      </c>
      <c r="AL75" s="39">
        <f t="shared" si="3"/>
        <v>-1</v>
      </c>
      <c r="AM75" s="39" t="str">
        <f t="shared" si="4"/>
        <v/>
      </c>
      <c r="AN75" s="46">
        <f t="shared" si="8"/>
        <v>0</v>
      </c>
    </row>
    <row r="76" spans="1:40" ht="14.5" hidden="1" outlineLevel="2" x14ac:dyDescent="0.35">
      <c r="A76" s="51" t="str">
        <f t="shared" si="12"/>
        <v>N2O</v>
      </c>
      <c r="B76" s="13" t="s">
        <v>24</v>
      </c>
      <c r="C76" s="13" t="s">
        <v>30</v>
      </c>
      <c r="D76" s="19" t="s">
        <v>30</v>
      </c>
      <c r="E76" s="61">
        <v>1.50397453798641E-4</v>
      </c>
      <c r="F76" s="70">
        <v>1.62024342841044E-4</v>
      </c>
      <c r="G76" s="70">
        <v>1.4605649461817E-4</v>
      </c>
      <c r="H76" s="70">
        <v>1.3870122729195999E-4</v>
      </c>
      <c r="I76" s="70">
        <v>1.38239516134722E-4</v>
      </c>
      <c r="J76" s="70">
        <v>1.12683833544851E-4</v>
      </c>
      <c r="K76" s="70">
        <v>1.0025235665734199E-4</v>
      </c>
      <c r="L76" s="70">
        <v>7.4032286328460194E-5</v>
      </c>
      <c r="M76" s="70">
        <v>8.0297493520116599E-5</v>
      </c>
      <c r="N76" s="70">
        <v>7.4824045408011404E-5</v>
      </c>
      <c r="O76" s="70">
        <v>8.3350116997617994E-5</v>
      </c>
      <c r="P76" s="70">
        <v>6.69E-5</v>
      </c>
      <c r="Q76" s="70">
        <v>1.4817899999999999E-4</v>
      </c>
      <c r="R76" s="70">
        <v>2.1577400000000001E-4</v>
      </c>
      <c r="S76" s="70">
        <v>2.6975700000000003E-4</v>
      </c>
      <c r="T76" s="70">
        <v>3.0288100000000002E-4</v>
      </c>
      <c r="U76" s="70">
        <v>3.19358E-4</v>
      </c>
      <c r="V76" s="70">
        <v>3.24977E-4</v>
      </c>
      <c r="W76" s="70">
        <v>3.4817600000000001E-4</v>
      </c>
      <c r="X76" s="70">
        <v>2.7620599999999998E-4</v>
      </c>
      <c r="Y76" s="70">
        <v>2.38989E-4</v>
      </c>
      <c r="Z76" s="70">
        <v>2.10686E-4</v>
      </c>
      <c r="AA76" s="70">
        <v>1.8359600000000001E-4</v>
      </c>
      <c r="AB76" s="70">
        <v>1.71247E-4</v>
      </c>
      <c r="AC76" s="70">
        <v>1.5573200000000001E-4</v>
      </c>
      <c r="AD76" s="70">
        <v>1.4265299999999999E-4</v>
      </c>
      <c r="AE76" s="70">
        <v>1.10618E-4</v>
      </c>
      <c r="AF76" s="70">
        <v>9.6100000000000005E-5</v>
      </c>
      <c r="AG76" s="70">
        <v>8.14E-5</v>
      </c>
      <c r="AH76" s="70">
        <v>7.0400000000000004E-5</v>
      </c>
      <c r="AI76" s="70">
        <v>4.8399999999999997E-5</v>
      </c>
      <c r="AJ76" s="70">
        <v>3.91858E-5</v>
      </c>
      <c r="AK76" s="31">
        <f t="shared" si="2"/>
        <v>-0.7394517060610365</v>
      </c>
      <c r="AL76" s="39">
        <f t="shared" si="3"/>
        <v>-4.2458324672267511E-2</v>
      </c>
      <c r="AM76" s="39">
        <f t="shared" si="4"/>
        <v>-0.19037603305785122</v>
      </c>
      <c r="AN76" s="46">
        <f t="shared" si="8"/>
        <v>4.6748848877853129E-5</v>
      </c>
    </row>
    <row r="77" spans="1:40" ht="14.5" hidden="1" outlineLevel="1" x14ac:dyDescent="0.35">
      <c r="A77" s="51" t="str">
        <f t="shared" si="12"/>
        <v/>
      </c>
      <c r="B77" s="13"/>
      <c r="C77" s="13"/>
      <c r="D77" s="17" t="s">
        <v>31</v>
      </c>
      <c r="E77" s="59">
        <f>SUBTOTAL(9,E78)</f>
        <v>3.08054267841678E-2</v>
      </c>
      <c r="F77" s="67">
        <f t="shared" ref="F77:AJ77" si="50">SUBTOTAL(9,F78)</f>
        <v>4.0217498263309302E-2</v>
      </c>
      <c r="G77" s="67">
        <f t="shared" si="50"/>
        <v>5.0196599755866302E-2</v>
      </c>
      <c r="H77" s="67">
        <f t="shared" si="50"/>
        <v>5.3551033113486003E-2</v>
      </c>
      <c r="I77" s="67">
        <f t="shared" si="50"/>
        <v>5.6112922193327697E-2</v>
      </c>
      <c r="J77" s="67">
        <f t="shared" si="50"/>
        <v>6.0248934557578002E-2</v>
      </c>
      <c r="K77" s="67">
        <f t="shared" si="50"/>
        <v>5.9274981181964198E-2</v>
      </c>
      <c r="L77" s="67">
        <f t="shared" si="50"/>
        <v>6.2252318706095697E-2</v>
      </c>
      <c r="M77" s="67">
        <f t="shared" si="50"/>
        <v>6.0077632915793398E-2</v>
      </c>
      <c r="N77" s="67">
        <f t="shared" si="50"/>
        <v>6.9192905880090194E-2</v>
      </c>
      <c r="O77" s="67">
        <f t="shared" si="50"/>
        <v>9.5365139374227706E-2</v>
      </c>
      <c r="P77" s="67">
        <f t="shared" si="50"/>
        <v>7.5384347202034602E-2</v>
      </c>
      <c r="Q77" s="67">
        <f t="shared" si="50"/>
        <v>6.29614588571452E-2</v>
      </c>
      <c r="R77" s="67">
        <f t="shared" si="50"/>
        <v>6.5821239416539001E-2</v>
      </c>
      <c r="S77" s="67">
        <f t="shared" si="50"/>
        <v>6.7857478968888996E-2</v>
      </c>
      <c r="T77" s="67">
        <f t="shared" si="50"/>
        <v>6.03703788298477E-2</v>
      </c>
      <c r="U77" s="67">
        <f t="shared" si="50"/>
        <v>6.1269831104725198E-2</v>
      </c>
      <c r="V77" s="67">
        <f t="shared" si="50"/>
        <v>6.23857457045775E-2</v>
      </c>
      <c r="W77" s="67">
        <f t="shared" si="50"/>
        <v>6.0348318003849898E-2</v>
      </c>
      <c r="X77" s="67">
        <f t="shared" si="50"/>
        <v>6.3719796390013794E-2</v>
      </c>
      <c r="Y77" s="67">
        <f t="shared" si="50"/>
        <v>5.5559471651169499E-2</v>
      </c>
      <c r="Z77" s="67">
        <f t="shared" si="50"/>
        <v>5.93399204354155E-2</v>
      </c>
      <c r="AA77" s="67">
        <f t="shared" si="50"/>
        <v>5.9659794048692698E-2</v>
      </c>
      <c r="AB77" s="67">
        <f t="shared" si="50"/>
        <v>5.7490205889607002E-2</v>
      </c>
      <c r="AC77" s="67">
        <f t="shared" si="50"/>
        <v>5.5577988621574897E-2</v>
      </c>
      <c r="AD77" s="67">
        <f t="shared" si="50"/>
        <v>5.4097030760336402E-2</v>
      </c>
      <c r="AE77" s="67">
        <f t="shared" si="50"/>
        <v>5.0651852744157802E-2</v>
      </c>
      <c r="AF77" s="67">
        <f t="shared" si="50"/>
        <v>4.3579670285427703E-2</v>
      </c>
      <c r="AG77" s="67">
        <f t="shared" si="50"/>
        <v>4.73483140386491E-2</v>
      </c>
      <c r="AH77" s="67">
        <f t="shared" si="50"/>
        <v>4.9575733209737897E-2</v>
      </c>
      <c r="AI77" s="67">
        <f t="shared" si="50"/>
        <v>4.4164542556244898E-2</v>
      </c>
      <c r="AJ77" s="67">
        <f t="shared" si="50"/>
        <v>4.60033809832361E-2</v>
      </c>
      <c r="AK77" s="30">
        <f t="shared" si="2"/>
        <v>0.49335314539057662</v>
      </c>
      <c r="AL77" s="38">
        <f t="shared" si="3"/>
        <v>1.3020294233888841E-2</v>
      </c>
      <c r="AM77" s="38">
        <f t="shared" si="4"/>
        <v>4.1636079999003428E-2</v>
      </c>
      <c r="AN77" s="45">
        <f t="shared" si="8"/>
        <v>5.4882255956382332E-2</v>
      </c>
    </row>
    <row r="78" spans="1:40" ht="14.5" hidden="1" outlineLevel="2" x14ac:dyDescent="0.35">
      <c r="A78" s="51" t="str">
        <f t="shared" si="12"/>
        <v>N2O</v>
      </c>
      <c r="B78" s="13" t="s">
        <v>31</v>
      </c>
      <c r="C78" s="13" t="s">
        <v>28</v>
      </c>
      <c r="D78" s="18" t="s">
        <v>28</v>
      </c>
      <c r="E78" s="60">
        <v>3.08054267841678E-2</v>
      </c>
      <c r="F78" s="69">
        <v>4.0217498263309302E-2</v>
      </c>
      <c r="G78" s="69">
        <v>5.0196599755866302E-2</v>
      </c>
      <c r="H78" s="69">
        <v>5.3551033113486003E-2</v>
      </c>
      <c r="I78" s="69">
        <v>5.6112922193327697E-2</v>
      </c>
      <c r="J78" s="69">
        <v>6.0248934557578002E-2</v>
      </c>
      <c r="K78" s="69">
        <v>5.9274981181964198E-2</v>
      </c>
      <c r="L78" s="69">
        <v>6.2252318706095697E-2</v>
      </c>
      <c r="M78" s="69">
        <v>6.0077632915793398E-2</v>
      </c>
      <c r="N78" s="69">
        <v>6.9192905880090194E-2</v>
      </c>
      <c r="O78" s="69">
        <v>9.5365139374227706E-2</v>
      </c>
      <c r="P78" s="69">
        <v>7.5384347202034602E-2</v>
      </c>
      <c r="Q78" s="69">
        <v>6.29614588571452E-2</v>
      </c>
      <c r="R78" s="69">
        <v>6.5821239416539001E-2</v>
      </c>
      <c r="S78" s="69">
        <v>6.7857478968888996E-2</v>
      </c>
      <c r="T78" s="69">
        <v>6.03703788298477E-2</v>
      </c>
      <c r="U78" s="69">
        <v>6.1269831104725198E-2</v>
      </c>
      <c r="V78" s="69">
        <v>6.23857457045775E-2</v>
      </c>
      <c r="W78" s="69">
        <v>6.0348318003849898E-2</v>
      </c>
      <c r="X78" s="69">
        <v>6.3719796390013794E-2</v>
      </c>
      <c r="Y78" s="69">
        <v>5.5559471651169499E-2</v>
      </c>
      <c r="Z78" s="69">
        <v>5.93399204354155E-2</v>
      </c>
      <c r="AA78" s="69">
        <v>5.9659794048692698E-2</v>
      </c>
      <c r="AB78" s="69">
        <v>5.7490205889607002E-2</v>
      </c>
      <c r="AC78" s="69">
        <v>5.5577988621574897E-2</v>
      </c>
      <c r="AD78" s="69">
        <v>5.4097030760336402E-2</v>
      </c>
      <c r="AE78" s="69">
        <v>5.0651852744157802E-2</v>
      </c>
      <c r="AF78" s="69">
        <v>4.3579670285427703E-2</v>
      </c>
      <c r="AG78" s="69">
        <v>4.73483140386491E-2</v>
      </c>
      <c r="AH78" s="69">
        <v>4.9575733209737897E-2</v>
      </c>
      <c r="AI78" s="69">
        <v>4.4164542556244898E-2</v>
      </c>
      <c r="AJ78" s="69">
        <v>4.60033809832361E-2</v>
      </c>
      <c r="AK78" s="31">
        <f t="shared" si="2"/>
        <v>0.49335314539057662</v>
      </c>
      <c r="AL78" s="39">
        <f t="shared" si="3"/>
        <v>1.3020294233888841E-2</v>
      </c>
      <c r="AM78" s="39">
        <f t="shared" si="4"/>
        <v>4.1636079999003428E-2</v>
      </c>
      <c r="AN78" s="46">
        <f t="shared" si="8"/>
        <v>5.4882255956382332E-2</v>
      </c>
    </row>
    <row r="79" spans="1:40" ht="14.5" hidden="1" outlineLevel="1" x14ac:dyDescent="0.35">
      <c r="A79" s="51" t="str">
        <f t="shared" si="12"/>
        <v/>
      </c>
      <c r="B79" s="13"/>
      <c r="C79" s="13"/>
      <c r="D79" s="17" t="s">
        <v>32</v>
      </c>
      <c r="E79" s="59">
        <f>SUBTOTAL(9,E80)</f>
        <v>2.6360109684099998E-2</v>
      </c>
      <c r="F79" s="67">
        <f t="shared" ref="F79:AJ79" si="51">SUBTOTAL(9,F80)</f>
        <v>2.2861776839400001E-2</v>
      </c>
      <c r="G79" s="67">
        <f t="shared" si="51"/>
        <v>2.2673435149900001E-2</v>
      </c>
      <c r="H79" s="67">
        <f t="shared" si="51"/>
        <v>2.6172467494800001E-2</v>
      </c>
      <c r="I79" s="67">
        <f t="shared" si="51"/>
        <v>3.0172241930799999E-2</v>
      </c>
      <c r="J79" s="67">
        <f t="shared" si="51"/>
        <v>3.1048430975900002E-2</v>
      </c>
      <c r="K79" s="67">
        <f t="shared" si="51"/>
        <v>3.0422133820099999E-2</v>
      </c>
      <c r="L79" s="67">
        <f t="shared" si="51"/>
        <v>2.9061765971900001E-2</v>
      </c>
      <c r="M79" s="67">
        <f t="shared" si="51"/>
        <v>3.0523155435000001E-2</v>
      </c>
      <c r="N79" s="67">
        <f t="shared" si="51"/>
        <v>3.0063268962200001E-2</v>
      </c>
      <c r="O79" s="67">
        <f t="shared" si="51"/>
        <v>3.2632853253700002E-2</v>
      </c>
      <c r="P79" s="67">
        <f t="shared" si="51"/>
        <v>3.3457550866200003E-2</v>
      </c>
      <c r="Q79" s="67">
        <f t="shared" si="51"/>
        <v>3.1043959160600001E-2</v>
      </c>
      <c r="R79" s="67">
        <f t="shared" si="51"/>
        <v>3.4539842382800001E-2</v>
      </c>
      <c r="S79" s="67">
        <f t="shared" si="51"/>
        <v>3.5573251601900002E-2</v>
      </c>
      <c r="T79" s="67">
        <f t="shared" si="51"/>
        <v>3.3087341765700003E-2</v>
      </c>
      <c r="U79" s="67">
        <f t="shared" si="51"/>
        <v>3.3658524352299997E-2</v>
      </c>
      <c r="V79" s="67">
        <f t="shared" si="51"/>
        <v>2.7716490952299999E-2</v>
      </c>
      <c r="W79" s="67">
        <f t="shared" si="51"/>
        <v>2.9979744054000002E-2</v>
      </c>
      <c r="X79" s="67">
        <f t="shared" si="51"/>
        <v>2.8546437107699999E-2</v>
      </c>
      <c r="Y79" s="67">
        <f t="shared" si="51"/>
        <v>2.6560290727821401E-2</v>
      </c>
      <c r="Z79" s="67">
        <f t="shared" si="51"/>
        <v>2.7246106933306501E-2</v>
      </c>
      <c r="AA79" s="67">
        <f t="shared" si="51"/>
        <v>2.25967470389614E-2</v>
      </c>
      <c r="AB79" s="67">
        <f t="shared" si="51"/>
        <v>2.3832528029193899E-2</v>
      </c>
      <c r="AC79" s="67">
        <f t="shared" si="51"/>
        <v>2.25762470766992E-2</v>
      </c>
      <c r="AD79" s="67">
        <f t="shared" si="51"/>
        <v>2.35838155746785E-2</v>
      </c>
      <c r="AE79" s="67">
        <f t="shared" si="51"/>
        <v>2.5622837035669799E-2</v>
      </c>
      <c r="AF79" s="67">
        <f t="shared" si="51"/>
        <v>2.75401577437481E-2</v>
      </c>
      <c r="AG79" s="67">
        <f t="shared" si="51"/>
        <v>2.9817802944807299E-2</v>
      </c>
      <c r="AH79" s="67">
        <f t="shared" si="51"/>
        <v>2.82942041661721E-2</v>
      </c>
      <c r="AI79" s="67">
        <f t="shared" si="51"/>
        <v>1.9597190739343101E-2</v>
      </c>
      <c r="AJ79" s="67">
        <f t="shared" si="51"/>
        <v>2.2759749083842099E-2</v>
      </c>
      <c r="AK79" s="31">
        <f t="shared" ref="AK79:AK113" si="52">IFERROR(AJ79/E79-1,"")</f>
        <v>-0.13658367295905371</v>
      </c>
      <c r="AL79" s="38">
        <f t="shared" ref="AL79:AL113" si="53">IFERROR(POWER(AJ79/E79,1/(AJ$11-E$11))-1,"")</f>
        <v>-4.7261604500243859E-3</v>
      </c>
      <c r="AM79" s="38">
        <f t="shared" ref="AM79:AM113" si="54">IFERROR(AJ79/AI79-1,"")</f>
        <v>0.16137814784595017</v>
      </c>
      <c r="AN79" s="45">
        <f t="shared" si="8"/>
        <v>2.7152490708838163E-2</v>
      </c>
    </row>
    <row r="80" spans="1:40" ht="14.5" hidden="1" outlineLevel="2" x14ac:dyDescent="0.35">
      <c r="A80" s="51" t="str">
        <f t="shared" si="12"/>
        <v>N2O</v>
      </c>
      <c r="B80" s="13" t="s">
        <v>32</v>
      </c>
      <c r="C80" s="13" t="s">
        <v>7</v>
      </c>
      <c r="D80" s="18" t="s">
        <v>7</v>
      </c>
      <c r="E80" s="60">
        <v>2.6360109684099998E-2</v>
      </c>
      <c r="F80" s="69">
        <v>2.2861776839400001E-2</v>
      </c>
      <c r="G80" s="69">
        <v>2.2673435149900001E-2</v>
      </c>
      <c r="H80" s="69">
        <v>2.6172467494800001E-2</v>
      </c>
      <c r="I80" s="69">
        <v>3.0172241930799999E-2</v>
      </c>
      <c r="J80" s="69">
        <v>3.1048430975900002E-2</v>
      </c>
      <c r="K80" s="69">
        <v>3.0422133820099999E-2</v>
      </c>
      <c r="L80" s="69">
        <v>2.9061765971900001E-2</v>
      </c>
      <c r="M80" s="69">
        <v>3.0523155435000001E-2</v>
      </c>
      <c r="N80" s="69">
        <v>3.0063268962200001E-2</v>
      </c>
      <c r="O80" s="69">
        <v>3.2632853253700002E-2</v>
      </c>
      <c r="P80" s="69">
        <v>3.3457550866200003E-2</v>
      </c>
      <c r="Q80" s="69">
        <v>3.1043959160600001E-2</v>
      </c>
      <c r="R80" s="69">
        <v>3.4539842382800001E-2</v>
      </c>
      <c r="S80" s="69">
        <v>3.5573251601900002E-2</v>
      </c>
      <c r="T80" s="69">
        <v>3.3087341765700003E-2</v>
      </c>
      <c r="U80" s="69">
        <v>3.3658524352299997E-2</v>
      </c>
      <c r="V80" s="69">
        <v>2.7716490952299999E-2</v>
      </c>
      <c r="W80" s="69">
        <v>2.9979744054000002E-2</v>
      </c>
      <c r="X80" s="69">
        <v>2.8546437107699999E-2</v>
      </c>
      <c r="Y80" s="69">
        <v>2.6560290727821401E-2</v>
      </c>
      <c r="Z80" s="69">
        <v>2.7246106933306501E-2</v>
      </c>
      <c r="AA80" s="69">
        <v>2.25967470389614E-2</v>
      </c>
      <c r="AB80" s="69">
        <v>2.3832528029193899E-2</v>
      </c>
      <c r="AC80" s="69">
        <v>2.25762470766992E-2</v>
      </c>
      <c r="AD80" s="69">
        <v>2.35838155746785E-2</v>
      </c>
      <c r="AE80" s="69">
        <v>2.5622837035669799E-2</v>
      </c>
      <c r="AF80" s="69">
        <v>2.75401577437481E-2</v>
      </c>
      <c r="AG80" s="69">
        <v>2.9817802944807299E-2</v>
      </c>
      <c r="AH80" s="69">
        <v>2.82942041661721E-2</v>
      </c>
      <c r="AI80" s="69">
        <v>1.9597190739343101E-2</v>
      </c>
      <c r="AJ80" s="69">
        <v>2.2759749083842099E-2</v>
      </c>
      <c r="AK80" s="31">
        <f t="shared" si="52"/>
        <v>-0.13658367295905371</v>
      </c>
      <c r="AL80" s="39">
        <f t="shared" si="53"/>
        <v>-4.7261604500243859E-3</v>
      </c>
      <c r="AM80" s="39">
        <f t="shared" si="54"/>
        <v>0.16137814784595017</v>
      </c>
      <c r="AN80" s="46">
        <f t="shared" ref="AN80:AN113" si="55">AJ80/$AJ$13</f>
        <v>2.7152490708838163E-2</v>
      </c>
    </row>
    <row r="81" spans="1:40" ht="14.5" hidden="1" outlineLevel="1" x14ac:dyDescent="0.35">
      <c r="A81" s="51" t="str">
        <f t="shared" si="12"/>
        <v/>
      </c>
      <c r="B81" s="13"/>
      <c r="C81" s="13"/>
      <c r="D81" s="17" t="s">
        <v>33</v>
      </c>
      <c r="E81" s="59">
        <f>SUBTOTAL(9,E82:E83)</f>
        <v>6.8613096755650001E-3</v>
      </c>
      <c r="F81" s="67">
        <f t="shared" ref="F81:AH81" si="56">SUBTOTAL(9,F82:F83)</f>
        <v>7.3179741902100002E-3</v>
      </c>
      <c r="G81" s="67">
        <f t="shared" si="56"/>
        <v>9.6363676457249994E-3</v>
      </c>
      <c r="H81" s="67">
        <f t="shared" si="56"/>
        <v>9.1558881345500005E-3</v>
      </c>
      <c r="I81" s="67">
        <f t="shared" si="56"/>
        <v>1.169983812328E-2</v>
      </c>
      <c r="J81" s="67">
        <f t="shared" si="56"/>
        <v>9.5397959414049993E-3</v>
      </c>
      <c r="K81" s="67">
        <f t="shared" si="56"/>
        <v>8.1542344771950003E-3</v>
      </c>
      <c r="L81" s="67">
        <f t="shared" si="56"/>
        <v>6.7865852061750002E-3</v>
      </c>
      <c r="M81" s="67">
        <f t="shared" si="56"/>
        <v>4.2245335906449999E-3</v>
      </c>
      <c r="N81" s="67">
        <f t="shared" si="56"/>
        <v>6.2518826473149996E-3</v>
      </c>
      <c r="O81" s="67">
        <f t="shared" si="56"/>
        <v>9.7691778684999998E-3</v>
      </c>
      <c r="P81" s="67">
        <f t="shared" si="56"/>
        <v>9.3731658450414996E-3</v>
      </c>
      <c r="Q81" s="67">
        <f t="shared" si="56"/>
        <v>1.0933566377522399E-2</v>
      </c>
      <c r="R81" s="67">
        <f t="shared" si="56"/>
        <v>1.1089104950591899E-2</v>
      </c>
      <c r="S81" s="67">
        <f t="shared" si="56"/>
        <v>1.007050412952667E-2</v>
      </c>
      <c r="T81" s="67">
        <f t="shared" si="56"/>
        <v>1.1686709164646401E-2</v>
      </c>
      <c r="U81" s="67">
        <f t="shared" si="56"/>
        <v>8.8468865121244696E-3</v>
      </c>
      <c r="V81" s="67">
        <f t="shared" si="56"/>
        <v>9.2475691831999992E-3</v>
      </c>
      <c r="W81" s="67">
        <f t="shared" si="56"/>
        <v>7.4080497855999999E-3</v>
      </c>
      <c r="X81" s="67">
        <f t="shared" si="56"/>
        <v>7.6255451239975926E-3</v>
      </c>
      <c r="Y81" s="67">
        <f t="shared" si="56"/>
        <v>7.1091656393647727E-3</v>
      </c>
      <c r="Z81" s="67">
        <f t="shared" si="56"/>
        <v>7.6165377061877598E-3</v>
      </c>
      <c r="AA81" s="67">
        <f t="shared" si="56"/>
        <v>7.6221962885481137E-3</v>
      </c>
      <c r="AB81" s="67">
        <f t="shared" si="56"/>
        <v>1.0085592778077241E-2</v>
      </c>
      <c r="AC81" s="67">
        <f t="shared" si="56"/>
        <v>9.5346373471913784E-3</v>
      </c>
      <c r="AD81" s="67">
        <f t="shared" si="56"/>
        <v>1.0871978692605391E-2</v>
      </c>
      <c r="AE81" s="67">
        <f t="shared" ref="AE81:AF81" si="57">SUBTOTAL(9,AE82:AE83)</f>
        <v>6.9652808021260487E-3</v>
      </c>
      <c r="AF81" s="67">
        <f t="shared" si="57"/>
        <v>6.96509369178578E-3</v>
      </c>
      <c r="AG81" s="67">
        <f t="shared" ref="AG81:AJ81" si="58">SUBTOTAL(9,AG82:AG83)</f>
        <v>6.7939427646707701E-3</v>
      </c>
      <c r="AH81" s="67">
        <f t="shared" si="56"/>
        <v>8.5441888103401902E-3</v>
      </c>
      <c r="AI81" s="67">
        <f t="shared" si="58"/>
        <v>7.0589344466415304E-3</v>
      </c>
      <c r="AJ81" s="67">
        <f t="shared" si="58"/>
        <v>5.231402680106384E-3</v>
      </c>
      <c r="AK81" s="30">
        <f t="shared" si="52"/>
        <v>-0.23755042004052962</v>
      </c>
      <c r="AL81" s="38">
        <f t="shared" si="53"/>
        <v>-8.7108355880860522E-3</v>
      </c>
      <c r="AM81" s="38">
        <f t="shared" si="54"/>
        <v>-0.25889626548446576</v>
      </c>
      <c r="AN81" s="45">
        <f t="shared" si="55"/>
        <v>6.2410886931360127E-3</v>
      </c>
    </row>
    <row r="82" spans="1:40" ht="14.5" hidden="1" outlineLevel="2" x14ac:dyDescent="0.35">
      <c r="A82" s="51" t="str">
        <f t="shared" si="12"/>
        <v>N2O</v>
      </c>
      <c r="B82" s="13" t="s">
        <v>33</v>
      </c>
      <c r="C82" s="13" t="s">
        <v>7</v>
      </c>
      <c r="D82" s="18" t="s">
        <v>7</v>
      </c>
      <c r="E82" s="60">
        <v>6.7562872755650002E-3</v>
      </c>
      <c r="F82" s="69">
        <v>7.2129517902100003E-3</v>
      </c>
      <c r="G82" s="69">
        <v>9.5313452457249995E-3</v>
      </c>
      <c r="H82" s="69">
        <v>9.0508657345500006E-3</v>
      </c>
      <c r="I82" s="69">
        <v>1.159481572328E-2</v>
      </c>
      <c r="J82" s="69">
        <v>9.4347735414049994E-3</v>
      </c>
      <c r="K82" s="69">
        <v>8.0492120771950004E-3</v>
      </c>
      <c r="L82" s="69">
        <v>6.6815628061750003E-3</v>
      </c>
      <c r="M82" s="69">
        <v>4.119511190645E-3</v>
      </c>
      <c r="N82" s="69">
        <v>6.1468602473149997E-3</v>
      </c>
      <c r="O82" s="69">
        <v>9.6641554684999999E-3</v>
      </c>
      <c r="P82" s="69">
        <v>9.2681434450414997E-3</v>
      </c>
      <c r="Q82" s="69">
        <v>1.0828543977522399E-2</v>
      </c>
      <c r="R82" s="69">
        <v>1.0984082550591899E-2</v>
      </c>
      <c r="S82" s="69">
        <v>9.96548172952667E-3</v>
      </c>
      <c r="T82" s="69">
        <v>1.1581686764646401E-2</v>
      </c>
      <c r="U82" s="69">
        <v>8.7418641121244697E-3</v>
      </c>
      <c r="V82" s="69">
        <v>9.1425467831999993E-3</v>
      </c>
      <c r="W82" s="69">
        <v>7.3030273856E-3</v>
      </c>
      <c r="X82" s="69">
        <v>7.6007721562000004E-3</v>
      </c>
      <c r="Y82" s="69">
        <v>7.0478165678575701E-3</v>
      </c>
      <c r="Z82" s="69">
        <v>7.5657554682980899E-3</v>
      </c>
      <c r="AA82" s="69">
        <v>7.5944183956865698E-3</v>
      </c>
      <c r="AB82" s="69">
        <v>1.0069964443306101E-2</v>
      </c>
      <c r="AC82" s="69">
        <v>9.5153373070964199E-3</v>
      </c>
      <c r="AD82" s="69">
        <v>1.0856986605325599E-2</v>
      </c>
      <c r="AE82" s="69">
        <v>6.9626817923138804E-3</v>
      </c>
      <c r="AF82" s="69">
        <v>6.96509369178578E-3</v>
      </c>
      <c r="AG82" s="69">
        <v>6.7939427646707701E-3</v>
      </c>
      <c r="AH82" s="69">
        <v>8.5441888103401902E-3</v>
      </c>
      <c r="AI82" s="69">
        <v>7.0589344466415304E-3</v>
      </c>
      <c r="AJ82" s="69">
        <v>5.2307775369061296E-3</v>
      </c>
      <c r="AK82" s="31">
        <f t="shared" si="52"/>
        <v>-0.22579113001545636</v>
      </c>
      <c r="AL82" s="39">
        <f t="shared" si="53"/>
        <v>-8.2212956752499844E-3</v>
      </c>
      <c r="AM82" s="39">
        <f t="shared" si="54"/>
        <v>-0.25898482604625883</v>
      </c>
      <c r="AN82" s="46">
        <f t="shared" si="55"/>
        <v>6.2403428942753103E-3</v>
      </c>
    </row>
    <row r="83" spans="1:40" ht="14.5" hidden="1" outlineLevel="2" x14ac:dyDescent="0.35">
      <c r="A83" s="51" t="str">
        <f t="shared" si="12"/>
        <v>N2O</v>
      </c>
      <c r="B83" s="13" t="s">
        <v>33</v>
      </c>
      <c r="C83" s="13" t="s">
        <v>6</v>
      </c>
      <c r="D83" s="18" t="s">
        <v>6</v>
      </c>
      <c r="E83" s="60">
        <v>1.050224E-4</v>
      </c>
      <c r="F83" s="69">
        <v>1.050224E-4</v>
      </c>
      <c r="G83" s="69">
        <v>1.050224E-4</v>
      </c>
      <c r="H83" s="69">
        <v>1.050224E-4</v>
      </c>
      <c r="I83" s="69">
        <v>1.050224E-4</v>
      </c>
      <c r="J83" s="69">
        <v>1.050224E-4</v>
      </c>
      <c r="K83" s="69">
        <v>1.050224E-4</v>
      </c>
      <c r="L83" s="69">
        <v>1.050224E-4</v>
      </c>
      <c r="M83" s="69">
        <v>1.050224E-4</v>
      </c>
      <c r="N83" s="69">
        <v>1.050224E-4</v>
      </c>
      <c r="O83" s="69">
        <v>1.050224E-4</v>
      </c>
      <c r="P83" s="69">
        <v>1.050224E-4</v>
      </c>
      <c r="Q83" s="69">
        <v>1.050224E-4</v>
      </c>
      <c r="R83" s="69">
        <v>1.050224E-4</v>
      </c>
      <c r="S83" s="69">
        <v>1.050224E-4</v>
      </c>
      <c r="T83" s="69">
        <v>1.050224E-4</v>
      </c>
      <c r="U83" s="69">
        <v>1.050224E-4</v>
      </c>
      <c r="V83" s="69">
        <v>1.050224E-4</v>
      </c>
      <c r="W83" s="69">
        <v>1.050224E-4</v>
      </c>
      <c r="X83" s="69">
        <v>2.4772967797592001E-5</v>
      </c>
      <c r="Y83" s="69">
        <v>6.1349071507202596E-5</v>
      </c>
      <c r="Z83" s="69">
        <v>5.0782237889670002E-5</v>
      </c>
      <c r="AA83" s="69">
        <v>2.7777892861543999E-5</v>
      </c>
      <c r="AB83" s="69">
        <v>1.5628334771139998E-5</v>
      </c>
      <c r="AC83" s="69">
        <v>1.9300040094957998E-5</v>
      </c>
      <c r="AD83" s="69">
        <v>1.4992087279792E-5</v>
      </c>
      <c r="AE83" s="69">
        <v>2.5990098121680001E-6</v>
      </c>
      <c r="AF83" s="69">
        <v>0</v>
      </c>
      <c r="AG83" s="69">
        <v>0</v>
      </c>
      <c r="AH83" s="69">
        <v>0</v>
      </c>
      <c r="AI83" s="69">
        <v>0</v>
      </c>
      <c r="AJ83" s="69">
        <v>6.2514320025437496E-7</v>
      </c>
      <c r="AK83" s="31">
        <f t="shared" si="52"/>
        <v>-0.99404752509698524</v>
      </c>
      <c r="AL83" s="39">
        <f t="shared" si="53"/>
        <v>-0.15235100636333165</v>
      </c>
      <c r="AM83" s="39" t="str">
        <f t="shared" si="54"/>
        <v/>
      </c>
      <c r="AN83" s="46">
        <f t="shared" si="55"/>
        <v>7.4579886070232712E-7</v>
      </c>
    </row>
    <row r="84" spans="1:40" ht="14.5" hidden="1" outlineLevel="1" x14ac:dyDescent="0.35">
      <c r="A84" s="51" t="str">
        <f t="shared" ref="A84:A95" si="59">IF(B84="","",A$17)</f>
        <v/>
      </c>
      <c r="B84" s="13"/>
      <c r="C84" s="13"/>
      <c r="D84" s="17" t="s">
        <v>69</v>
      </c>
      <c r="E84" s="59">
        <f>SUBTOTAL(9,E85)</f>
        <v>9.3485342582777403E-6</v>
      </c>
      <c r="F84" s="67">
        <f t="shared" ref="F84:AJ84" si="60">SUBTOTAL(9,F85)</f>
        <v>9.5034800133986196E-6</v>
      </c>
      <c r="G84" s="67">
        <f t="shared" si="60"/>
        <v>1.40389576678257E-5</v>
      </c>
      <c r="H84" s="67">
        <f t="shared" si="60"/>
        <v>9.0064253365715798E-6</v>
      </c>
      <c r="I84" s="67">
        <f t="shared" si="60"/>
        <v>1.3018687254351801E-5</v>
      </c>
      <c r="J84" s="67">
        <f t="shared" si="60"/>
        <v>1.7605798289740499E-5</v>
      </c>
      <c r="K84" s="67">
        <f t="shared" si="60"/>
        <v>1.9448082006898299E-5</v>
      </c>
      <c r="L84" s="67">
        <f t="shared" si="60"/>
        <v>3.0802102059955303E-5</v>
      </c>
      <c r="M84" s="67">
        <f t="shared" si="60"/>
        <v>4.1283423866105203E-5</v>
      </c>
      <c r="N84" s="67">
        <f t="shared" si="60"/>
        <v>4.0973053780093398E-5</v>
      </c>
      <c r="O84" s="67">
        <f t="shared" si="60"/>
        <v>6.1318047131370406E-5</v>
      </c>
      <c r="P84" s="67">
        <f t="shared" si="60"/>
        <v>4.8830225944912599E-5</v>
      </c>
      <c r="Q84" s="67">
        <f t="shared" si="60"/>
        <v>5.5723977450032699E-5</v>
      </c>
      <c r="R84" s="67">
        <f t="shared" si="60"/>
        <v>6.3372501333887994E-5</v>
      </c>
      <c r="S84" s="67">
        <f t="shared" si="60"/>
        <v>5.81177681955848E-5</v>
      </c>
      <c r="T84" s="67">
        <f t="shared" si="60"/>
        <v>6.0868706391689101E-5</v>
      </c>
      <c r="U84" s="67">
        <f t="shared" si="60"/>
        <v>5.7565712654142399E-5</v>
      </c>
      <c r="V84" s="67">
        <f t="shared" si="60"/>
        <v>6.13450188313305E-5</v>
      </c>
      <c r="W84" s="67">
        <f t="shared" si="60"/>
        <v>8.0384154419918904E-5</v>
      </c>
      <c r="X84" s="67">
        <f t="shared" si="60"/>
        <v>6.9421302974803203E-5</v>
      </c>
      <c r="Y84" s="67">
        <f t="shared" si="60"/>
        <v>7.91569159641859E-5</v>
      </c>
      <c r="Z84" s="67">
        <f t="shared" si="60"/>
        <v>7.2660694214249995E-5</v>
      </c>
      <c r="AA84" s="67">
        <f t="shared" si="60"/>
        <v>7.6320769319305202E-5</v>
      </c>
      <c r="AB84" s="67">
        <f t="shared" si="60"/>
        <v>7.9629133076266498E-5</v>
      </c>
      <c r="AC84" s="67">
        <f t="shared" si="60"/>
        <v>7.3401170504815207E-5</v>
      </c>
      <c r="AD84" s="67">
        <f t="shared" si="60"/>
        <v>6.8020916590339303E-5</v>
      </c>
      <c r="AE84" s="67">
        <f t="shared" si="60"/>
        <v>5.2528850752780197E-5</v>
      </c>
      <c r="AF84" s="67">
        <f t="shared" si="60"/>
        <v>5.81144520224223E-5</v>
      </c>
      <c r="AG84" s="67">
        <f t="shared" si="60"/>
        <v>5.7836549295285601E-5</v>
      </c>
      <c r="AH84" s="67">
        <f t="shared" si="60"/>
        <v>6.6248280447774006E-5</v>
      </c>
      <c r="AI84" s="67">
        <f t="shared" si="60"/>
        <v>7.1264677835024506E-5</v>
      </c>
      <c r="AJ84" s="67">
        <f t="shared" si="60"/>
        <v>6.9916406405204099E-5</v>
      </c>
      <c r="AK84" s="30">
        <f t="shared" ref="AK84:AK85" si="61">IFERROR(AJ84/E84-1,"")</f>
        <v>6.4788629397486579</v>
      </c>
      <c r="AL84" s="38">
        <f t="shared" ref="AL84:AL85" si="62">IFERROR(POWER(AJ84/E84,1/(AJ$11-E$11))-1,"")</f>
        <v>6.7058536025065285E-2</v>
      </c>
      <c r="AM84" s="38">
        <f t="shared" ref="AM84:AM85" si="63">IFERROR(AJ84/AI84-1,"")</f>
        <v>-1.8919210340662906E-2</v>
      </c>
      <c r="AN84" s="45">
        <f t="shared" ref="AN84:AN85" si="64">AJ84/$AJ$13</f>
        <v>8.341061091312284E-5</v>
      </c>
    </row>
    <row r="85" spans="1:40" ht="14.5" hidden="1" outlineLevel="2" x14ac:dyDescent="0.35">
      <c r="A85" s="51" t="str">
        <f t="shared" si="59"/>
        <v>N2O</v>
      </c>
      <c r="B85" s="13" t="s">
        <v>69</v>
      </c>
      <c r="C85" s="13" t="s">
        <v>5</v>
      </c>
      <c r="D85" s="18" t="s">
        <v>29</v>
      </c>
      <c r="E85" s="60">
        <v>9.3485342582777403E-6</v>
      </c>
      <c r="F85" s="69">
        <v>9.5034800133986196E-6</v>
      </c>
      <c r="G85" s="69">
        <v>1.40389576678257E-5</v>
      </c>
      <c r="H85" s="69">
        <v>9.0064253365715798E-6</v>
      </c>
      <c r="I85" s="69">
        <v>1.3018687254351801E-5</v>
      </c>
      <c r="J85" s="69">
        <v>1.7605798289740499E-5</v>
      </c>
      <c r="K85" s="69">
        <v>1.9448082006898299E-5</v>
      </c>
      <c r="L85" s="69">
        <v>3.0802102059955303E-5</v>
      </c>
      <c r="M85" s="69">
        <v>4.1283423866105203E-5</v>
      </c>
      <c r="N85" s="69">
        <v>4.0973053780093398E-5</v>
      </c>
      <c r="O85" s="69">
        <v>6.1318047131370406E-5</v>
      </c>
      <c r="P85" s="69">
        <v>4.8830225944912599E-5</v>
      </c>
      <c r="Q85" s="69">
        <v>5.5723977450032699E-5</v>
      </c>
      <c r="R85" s="69">
        <v>6.3372501333887994E-5</v>
      </c>
      <c r="S85" s="69">
        <v>5.81177681955848E-5</v>
      </c>
      <c r="T85" s="69">
        <v>6.0868706391689101E-5</v>
      </c>
      <c r="U85" s="69">
        <v>5.7565712654142399E-5</v>
      </c>
      <c r="V85" s="69">
        <v>6.13450188313305E-5</v>
      </c>
      <c r="W85" s="69">
        <v>8.0384154419918904E-5</v>
      </c>
      <c r="X85" s="69">
        <v>6.9421302974803203E-5</v>
      </c>
      <c r="Y85" s="69">
        <v>7.91569159641859E-5</v>
      </c>
      <c r="Z85" s="69">
        <v>7.2660694214249995E-5</v>
      </c>
      <c r="AA85" s="69">
        <v>7.6320769319305202E-5</v>
      </c>
      <c r="AB85" s="69">
        <v>7.9629133076266498E-5</v>
      </c>
      <c r="AC85" s="69">
        <v>7.3401170504815207E-5</v>
      </c>
      <c r="AD85" s="69">
        <v>6.8020916590339303E-5</v>
      </c>
      <c r="AE85" s="69">
        <v>5.2528850752780197E-5</v>
      </c>
      <c r="AF85" s="69">
        <v>5.81144520224223E-5</v>
      </c>
      <c r="AG85" s="69">
        <v>5.7836549295285601E-5</v>
      </c>
      <c r="AH85" s="69">
        <v>6.6248280447774006E-5</v>
      </c>
      <c r="AI85" s="69">
        <v>7.1264677835024506E-5</v>
      </c>
      <c r="AJ85" s="69">
        <v>6.9916406405204099E-5</v>
      </c>
      <c r="AK85" s="31">
        <f t="shared" si="61"/>
        <v>6.4788629397486579</v>
      </c>
      <c r="AL85" s="39">
        <f t="shared" si="62"/>
        <v>6.7058536025065285E-2</v>
      </c>
      <c r="AM85" s="39">
        <f t="shared" si="63"/>
        <v>-1.8919210340662906E-2</v>
      </c>
      <c r="AN85" s="46">
        <f t="shared" si="64"/>
        <v>8.341061091312284E-5</v>
      </c>
    </row>
    <row r="86" spans="1:40" ht="14.5" collapsed="1" x14ac:dyDescent="0.35">
      <c r="A86" s="51" t="str">
        <f t="shared" si="59"/>
        <v/>
      </c>
      <c r="B86" s="13"/>
      <c r="C86" s="13"/>
      <c r="D86" s="16" t="s">
        <v>34</v>
      </c>
      <c r="E86" s="58">
        <f>SUBTOTAL(9,E87:E101)</f>
        <v>0.17348755756737061</v>
      </c>
      <c r="F86" s="66">
        <f t="shared" ref="F86:AH86" si="65">SUBTOTAL(9,F87:F101)</f>
        <v>0.16587792870832679</v>
      </c>
      <c r="G86" s="66">
        <f t="shared" si="65"/>
        <v>0.17611505031219876</v>
      </c>
      <c r="H86" s="66">
        <f t="shared" si="65"/>
        <v>0.16999815627932022</v>
      </c>
      <c r="I86" s="66">
        <f t="shared" si="65"/>
        <v>0.19553884128332766</v>
      </c>
      <c r="J86" s="66">
        <f t="shared" si="65"/>
        <v>0.1865683955874691</v>
      </c>
      <c r="K86" s="66">
        <f t="shared" si="65"/>
        <v>0.17650636331225378</v>
      </c>
      <c r="L86" s="66">
        <f t="shared" si="65"/>
        <v>0.18273291907994152</v>
      </c>
      <c r="M86" s="66">
        <f t="shared" si="65"/>
        <v>0.18540327573523355</v>
      </c>
      <c r="N86" s="66">
        <f t="shared" si="65"/>
        <v>0.19023725740308306</v>
      </c>
      <c r="O86" s="66">
        <f t="shared" si="65"/>
        <v>0.18894745874808833</v>
      </c>
      <c r="P86" s="66">
        <f t="shared" si="65"/>
        <v>0.19138113672327742</v>
      </c>
      <c r="Q86" s="66">
        <f t="shared" si="65"/>
        <v>0.20026932117111079</v>
      </c>
      <c r="R86" s="66">
        <f t="shared" si="65"/>
        <v>0.2058402764498467</v>
      </c>
      <c r="S86" s="66">
        <f t="shared" si="65"/>
        <v>0.20488166647678441</v>
      </c>
      <c r="T86" s="66">
        <f t="shared" si="65"/>
        <v>0.21030464560897069</v>
      </c>
      <c r="U86" s="66">
        <f t="shared" si="65"/>
        <v>0.20963832427965529</v>
      </c>
      <c r="V86" s="66">
        <f t="shared" si="65"/>
        <v>0.21039272431039124</v>
      </c>
      <c r="W86" s="66">
        <f t="shared" si="65"/>
        <v>0.2030624073290723</v>
      </c>
      <c r="X86" s="66">
        <f t="shared" si="65"/>
        <v>0.19528712789525227</v>
      </c>
      <c r="Y86" s="66">
        <f t="shared" si="65"/>
        <v>0.18791216400123029</v>
      </c>
      <c r="Z86" s="66">
        <f t="shared" si="65"/>
        <v>0.19646528832061499</v>
      </c>
      <c r="AA86" s="66">
        <f t="shared" si="65"/>
        <v>0.20457512087790208</v>
      </c>
      <c r="AB86" s="66">
        <f t="shared" si="65"/>
        <v>0.21620636807419868</v>
      </c>
      <c r="AC86" s="66">
        <f t="shared" si="65"/>
        <v>0.20830812761272902</v>
      </c>
      <c r="AD86" s="66">
        <f t="shared" si="65"/>
        <v>0.20303047529185239</v>
      </c>
      <c r="AE86" s="66">
        <f t="shared" ref="AE86:AF86" si="66">SUBTOTAL(9,AE87:AE101)</f>
        <v>0.20946643983924274</v>
      </c>
      <c r="AF86" s="66">
        <f t="shared" si="66"/>
        <v>0.20394029926696899</v>
      </c>
      <c r="AG86" s="66">
        <f t="shared" ref="AG86:AJ86" si="67">SUBTOTAL(9,AG87:AG101)</f>
        <v>0.20462058090576446</v>
      </c>
      <c r="AH86" s="66">
        <f t="shared" si="65"/>
        <v>0.22515354642107627</v>
      </c>
      <c r="AI86" s="66">
        <f t="shared" si="67"/>
        <v>0.22850978089712651</v>
      </c>
      <c r="AJ86" s="66">
        <f t="shared" si="67"/>
        <v>0.22565599292103844</v>
      </c>
      <c r="AK86" s="29">
        <f t="shared" si="52"/>
        <v>0.3007041893099982</v>
      </c>
      <c r="AL86" s="37">
        <f t="shared" si="53"/>
        <v>8.5168964567898797E-3</v>
      </c>
      <c r="AM86" s="37">
        <f t="shared" si="54"/>
        <v>-1.248869070235914E-2</v>
      </c>
      <c r="AN86" s="44">
        <f t="shared" si="55"/>
        <v>0.26920869068508291</v>
      </c>
    </row>
    <row r="87" spans="1:40" ht="14.5" hidden="1" outlineLevel="1" x14ac:dyDescent="0.35">
      <c r="A87" s="51" t="str">
        <f t="shared" si="59"/>
        <v/>
      </c>
      <c r="B87" s="13"/>
      <c r="C87" s="13"/>
      <c r="D87" s="17" t="s">
        <v>35</v>
      </c>
      <c r="E87" s="59">
        <f>SUBTOTAL(9,E88:E91)</f>
        <v>6.7528425640554807E-2</v>
      </c>
      <c r="F87" s="67">
        <f t="shared" ref="F87:AH87" si="68">SUBTOTAL(9,F88:F91)</f>
        <v>6.0873129148220899E-2</v>
      </c>
      <c r="G87" s="67">
        <f t="shared" si="68"/>
        <v>6.4916601684628997E-2</v>
      </c>
      <c r="H87" s="67">
        <f t="shared" si="68"/>
        <v>6.4721783198210106E-2</v>
      </c>
      <c r="I87" s="67">
        <f t="shared" si="68"/>
        <v>6.6364228003453304E-2</v>
      </c>
      <c r="J87" s="67">
        <f t="shared" si="68"/>
        <v>6.8314739370588795E-2</v>
      </c>
      <c r="K87" s="67">
        <f t="shared" si="68"/>
        <v>6.7767258952011411E-2</v>
      </c>
      <c r="L87" s="67">
        <f t="shared" si="68"/>
        <v>7.1795963272059601E-2</v>
      </c>
      <c r="M87" s="67">
        <f t="shared" si="68"/>
        <v>7.4214360404151303E-2</v>
      </c>
      <c r="N87" s="67">
        <f t="shared" si="68"/>
        <v>7.8227584561972999E-2</v>
      </c>
      <c r="O87" s="67">
        <f t="shared" si="68"/>
        <v>7.5186080417365894E-2</v>
      </c>
      <c r="P87" s="67">
        <f t="shared" si="68"/>
        <v>7.5981127259094006E-2</v>
      </c>
      <c r="Q87" s="67">
        <f t="shared" si="68"/>
        <v>8.3674985861137405E-2</v>
      </c>
      <c r="R87" s="67">
        <f t="shared" si="68"/>
        <v>8.5842539627248596E-2</v>
      </c>
      <c r="S87" s="67">
        <f t="shared" si="68"/>
        <v>8.0110198294156096E-2</v>
      </c>
      <c r="T87" s="67">
        <f t="shared" si="68"/>
        <v>8.6600950405770399E-2</v>
      </c>
      <c r="U87" s="67">
        <f t="shared" si="68"/>
        <v>8.5626904077880872E-2</v>
      </c>
      <c r="V87" s="67">
        <f t="shared" si="68"/>
        <v>8.3115170325875148E-2</v>
      </c>
      <c r="W87" s="67">
        <f t="shared" si="68"/>
        <v>7.7187602185769089E-2</v>
      </c>
      <c r="X87" s="67">
        <f t="shared" si="68"/>
        <v>6.7939441812373547E-2</v>
      </c>
      <c r="Y87" s="67">
        <f t="shared" si="68"/>
        <v>5.728693428642425E-2</v>
      </c>
      <c r="Z87" s="67">
        <f t="shared" si="68"/>
        <v>6.3984735990956026E-2</v>
      </c>
      <c r="AA87" s="67">
        <f t="shared" si="68"/>
        <v>6.8027383316641737E-2</v>
      </c>
      <c r="AB87" s="67">
        <f t="shared" si="68"/>
        <v>7.7240406832673289E-2</v>
      </c>
      <c r="AC87" s="67">
        <f t="shared" si="68"/>
        <v>7.0825094991155899E-2</v>
      </c>
      <c r="AD87" s="67">
        <f t="shared" si="68"/>
        <v>6.2415124998421757E-2</v>
      </c>
      <c r="AE87" s="67">
        <f t="shared" ref="AE87:AF87" si="69">SUBTOTAL(9,AE88:AE91)</f>
        <v>6.4346086237847488E-2</v>
      </c>
      <c r="AF87" s="67">
        <f t="shared" si="69"/>
        <v>5.7214939734662254E-2</v>
      </c>
      <c r="AG87" s="67">
        <f t="shared" ref="AG87:AJ87" si="70">SUBTOTAL(9,AG88:AG91)</f>
        <v>5.8377671753928405E-2</v>
      </c>
      <c r="AH87" s="67">
        <f t="shared" si="68"/>
        <v>7.494951321604465E-2</v>
      </c>
      <c r="AI87" s="67">
        <f t="shared" si="70"/>
        <v>7.477891935194203E-2</v>
      </c>
      <c r="AJ87" s="67">
        <f t="shared" si="70"/>
        <v>6.8989343642814713E-2</v>
      </c>
      <c r="AK87" s="30">
        <f t="shared" si="52"/>
        <v>2.1634119089880555E-2</v>
      </c>
      <c r="AL87" s="38">
        <f t="shared" si="53"/>
        <v>6.9067139979206438E-4</v>
      </c>
      <c r="AM87" s="38">
        <f t="shared" si="54"/>
        <v>-7.7422564531576921E-2</v>
      </c>
      <c r="AN87" s="45">
        <f t="shared" si="55"/>
        <v>8.2304620554900565E-2</v>
      </c>
    </row>
    <row r="88" spans="1:40" ht="14.5" hidden="1" outlineLevel="2" x14ac:dyDescent="0.35">
      <c r="A88" s="51" t="str">
        <f t="shared" si="59"/>
        <v>N2O</v>
      </c>
      <c r="B88" s="13" t="s">
        <v>35</v>
      </c>
      <c r="C88" s="13" t="s">
        <v>5</v>
      </c>
      <c r="D88" s="18" t="s">
        <v>5</v>
      </c>
      <c r="E88" s="60">
        <v>1.7981647019999999E-4</v>
      </c>
      <c r="F88" s="69">
        <v>1.8085059504E-4</v>
      </c>
      <c r="G88" s="69">
        <v>1.7651368007999999E-4</v>
      </c>
      <c r="H88" s="69">
        <v>1.7647908516000001E-4</v>
      </c>
      <c r="I88" s="69">
        <v>1.7664282251999999E-4</v>
      </c>
      <c r="J88" s="69">
        <v>1.83729438E-4</v>
      </c>
      <c r="K88" s="69">
        <v>1.8124956287999999E-4</v>
      </c>
      <c r="L88" s="69">
        <v>1.9101729384E-4</v>
      </c>
      <c r="M88" s="69">
        <v>1.827316926E-4</v>
      </c>
      <c r="N88" s="69">
        <v>1.7771860583999999E-4</v>
      </c>
      <c r="O88" s="69">
        <v>1.8859540320000001E-4</v>
      </c>
      <c r="P88" s="69">
        <v>1.9074150972000001E-4</v>
      </c>
      <c r="Q88" s="69">
        <v>1.8354101039999999E-4</v>
      </c>
      <c r="R88" s="69">
        <v>1.8580418604E-4</v>
      </c>
      <c r="S88" s="69">
        <v>1.765899414E-4</v>
      </c>
      <c r="T88" s="69">
        <v>1.8507074651999999E-4</v>
      </c>
      <c r="U88" s="69">
        <v>1.696023E-4</v>
      </c>
      <c r="V88" s="69">
        <v>1.6275689999999999E-4</v>
      </c>
      <c r="W88" s="69">
        <v>1.5577470000000001E-4</v>
      </c>
      <c r="X88" s="69">
        <v>1.5511499999999999E-4</v>
      </c>
      <c r="Y88" s="69">
        <v>1.3236849359999999E-4</v>
      </c>
      <c r="Z88" s="69">
        <v>1.5054592202999999E-4</v>
      </c>
      <c r="AA88" s="69">
        <v>1.4061724434E-4</v>
      </c>
      <c r="AB88" s="69">
        <v>1.39256211253387E-4</v>
      </c>
      <c r="AC88" s="69">
        <v>1.4686602708088099E-4</v>
      </c>
      <c r="AD88" s="69">
        <v>1.48334650157052E-4</v>
      </c>
      <c r="AE88" s="69">
        <v>1.15635627061513E-4</v>
      </c>
      <c r="AF88" s="69">
        <v>1.30476105726203E-4</v>
      </c>
      <c r="AG88" s="69">
        <v>1.2233651807850801E-4</v>
      </c>
      <c r="AH88" s="69">
        <v>1.21483501705844E-4</v>
      </c>
      <c r="AI88" s="69">
        <v>1.2757209957669E-4</v>
      </c>
      <c r="AJ88" s="69">
        <v>1.1759529856337999E-4</v>
      </c>
      <c r="AK88" s="31">
        <f t="shared" si="52"/>
        <v>-0.34602598731592715</v>
      </c>
      <c r="AL88" s="39">
        <f t="shared" si="53"/>
        <v>-1.3606189582651029E-2</v>
      </c>
      <c r="AM88" s="39">
        <f t="shared" si="54"/>
        <v>-7.8205195700431718E-2</v>
      </c>
      <c r="AN88" s="46">
        <f t="shared" si="55"/>
        <v>1.4029175980292529E-4</v>
      </c>
    </row>
    <row r="89" spans="1:40" ht="14.5" hidden="1" outlineLevel="2" x14ac:dyDescent="0.35">
      <c r="A89" s="51" t="str">
        <f t="shared" si="59"/>
        <v>N2O</v>
      </c>
      <c r="B89" s="13" t="s">
        <v>35</v>
      </c>
      <c r="C89" s="13" t="s">
        <v>6</v>
      </c>
      <c r="D89" s="18" t="s">
        <v>6</v>
      </c>
      <c r="E89" s="60">
        <v>5.5781447159999995E-4</v>
      </c>
      <c r="F89" s="69">
        <v>5.4226452048000001E-4</v>
      </c>
      <c r="G89" s="69">
        <v>5.0162509367999996E-4</v>
      </c>
      <c r="H89" s="69">
        <v>5.2912505831999995E-4</v>
      </c>
      <c r="I89" s="69">
        <v>1.0232585781600001E-3</v>
      </c>
      <c r="J89" s="69">
        <v>1.4174269003425E-3</v>
      </c>
      <c r="K89" s="69">
        <v>1.4692335311625E-3</v>
      </c>
      <c r="L89" s="69">
        <v>1.300264698375E-3</v>
      </c>
      <c r="M89" s="69">
        <v>1.0798683568725E-3</v>
      </c>
      <c r="N89" s="69">
        <v>6.9505287000000003E-4</v>
      </c>
      <c r="O89" s="69">
        <v>8.3192980318499998E-4</v>
      </c>
      <c r="P89" s="69">
        <v>8.3612632245000005E-4</v>
      </c>
      <c r="Q89" s="69">
        <v>8.9269794137250005E-4</v>
      </c>
      <c r="R89" s="69">
        <v>7.8996106171500002E-4</v>
      </c>
      <c r="S89" s="69">
        <v>7.5989083542210003E-4</v>
      </c>
      <c r="T89" s="69">
        <v>1.7430297785999999E-3</v>
      </c>
      <c r="U89" s="69">
        <v>2.8249000831098701E-3</v>
      </c>
      <c r="V89" s="69">
        <v>2.0839313183674498E-3</v>
      </c>
      <c r="W89" s="69">
        <v>2.4753129212516998E-3</v>
      </c>
      <c r="X89" s="69">
        <v>1.1988716157679501E-3</v>
      </c>
      <c r="Y89" s="69">
        <v>2.7719060797195502E-3</v>
      </c>
      <c r="Z89" s="69">
        <v>3.01563780469882E-3</v>
      </c>
      <c r="AA89" s="69">
        <v>5.1285699239476496E-3</v>
      </c>
      <c r="AB89" s="69">
        <v>4.597466800815E-3</v>
      </c>
      <c r="AC89" s="69">
        <v>2.2605130426535201E-3</v>
      </c>
      <c r="AD89" s="69">
        <v>2.9694810050025001E-3</v>
      </c>
      <c r="AE89" s="69">
        <v>1.6607256299403701E-3</v>
      </c>
      <c r="AF89" s="69">
        <v>3.8570066511637502E-3</v>
      </c>
      <c r="AG89" s="69">
        <v>3.072613319139E-3</v>
      </c>
      <c r="AH89" s="69">
        <v>2.6997009140540002E-3</v>
      </c>
      <c r="AI89" s="69">
        <v>2.2906752103021401E-3</v>
      </c>
      <c r="AJ89" s="69">
        <v>2.1601388378107299E-3</v>
      </c>
      <c r="AK89" s="31">
        <f t="shared" si="52"/>
        <v>2.8725041170314629</v>
      </c>
      <c r="AL89" s="39">
        <f t="shared" si="53"/>
        <v>4.4641994061692669E-2</v>
      </c>
      <c r="AM89" s="39">
        <f t="shared" si="54"/>
        <v>-5.6985980336423325E-2</v>
      </c>
      <c r="AN89" s="46">
        <f t="shared" si="55"/>
        <v>2.5770560785793603E-3</v>
      </c>
    </row>
    <row r="90" spans="1:40" ht="14.5" hidden="1" outlineLevel="2" x14ac:dyDescent="0.35">
      <c r="A90" s="51" t="str">
        <f t="shared" si="59"/>
        <v>N2O</v>
      </c>
      <c r="B90" s="13" t="s">
        <v>35</v>
      </c>
      <c r="C90" s="13" t="s">
        <v>7</v>
      </c>
      <c r="D90" s="18" t="s">
        <v>7</v>
      </c>
      <c r="E90" s="60">
        <v>6.6790794698754805E-2</v>
      </c>
      <c r="F90" s="69">
        <v>6.0150014032700899E-2</v>
      </c>
      <c r="G90" s="69">
        <v>6.4238462910869001E-2</v>
      </c>
      <c r="H90" s="69">
        <v>6.4016179054730102E-2</v>
      </c>
      <c r="I90" s="69">
        <v>6.5164326602773298E-2</v>
      </c>
      <c r="J90" s="69">
        <v>6.6713583032246296E-2</v>
      </c>
      <c r="K90" s="69">
        <v>6.6116775857968907E-2</v>
      </c>
      <c r="L90" s="69">
        <v>7.03046812798446E-2</v>
      </c>
      <c r="M90" s="69">
        <v>7.2951760354678805E-2</v>
      </c>
      <c r="N90" s="69">
        <v>7.7354813086132998E-2</v>
      </c>
      <c r="O90" s="69">
        <v>7.4165555210980894E-2</v>
      </c>
      <c r="P90" s="69">
        <v>7.4954259426924005E-2</v>
      </c>
      <c r="Q90" s="69">
        <v>8.2598746909364903E-2</v>
      </c>
      <c r="R90" s="69">
        <v>8.4866774379493595E-2</v>
      </c>
      <c r="S90" s="69">
        <v>7.9173717517334E-2</v>
      </c>
      <c r="T90" s="69">
        <v>8.4672849880650394E-2</v>
      </c>
      <c r="U90" s="69">
        <v>8.2632401694770999E-2</v>
      </c>
      <c r="V90" s="69">
        <v>8.0868482107507703E-2</v>
      </c>
      <c r="W90" s="69">
        <v>7.4556514564517395E-2</v>
      </c>
      <c r="X90" s="69">
        <v>6.6585455196605595E-2</v>
      </c>
      <c r="Y90" s="69">
        <v>5.43826597131047E-2</v>
      </c>
      <c r="Z90" s="69">
        <v>6.0818552264227201E-2</v>
      </c>
      <c r="AA90" s="69">
        <v>6.2758196148354095E-2</v>
      </c>
      <c r="AB90" s="69">
        <v>7.2503683820604903E-2</v>
      </c>
      <c r="AC90" s="69">
        <v>6.8417715921421499E-2</v>
      </c>
      <c r="AD90" s="69">
        <v>5.9297309343262203E-2</v>
      </c>
      <c r="AE90" s="69">
        <v>6.2569724980845606E-2</v>
      </c>
      <c r="AF90" s="69">
        <v>5.32274569777723E-2</v>
      </c>
      <c r="AG90" s="69">
        <v>5.5182721916710899E-2</v>
      </c>
      <c r="AH90" s="69">
        <v>7.2128328800284802E-2</v>
      </c>
      <c r="AI90" s="69">
        <v>7.2360672042063201E-2</v>
      </c>
      <c r="AJ90" s="69">
        <v>6.6711609506440603E-2</v>
      </c>
      <c r="AK90" s="31">
        <f t="shared" si="52"/>
        <v>-1.1855704468159978E-3</v>
      </c>
      <c r="AL90" s="39">
        <f t="shared" si="53"/>
        <v>-3.8266164329114893E-5</v>
      </c>
      <c r="AM90" s="39">
        <f t="shared" si="54"/>
        <v>-7.8068132539438007E-2</v>
      </c>
      <c r="AN90" s="46">
        <f t="shared" si="55"/>
        <v>7.9587272716518276E-2</v>
      </c>
    </row>
    <row r="91" spans="1:40" ht="14.5" hidden="1" outlineLevel="2" x14ac:dyDescent="0.35">
      <c r="A91" s="51" t="str">
        <f t="shared" si="59"/>
        <v>N2O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52"/>
        <v/>
      </c>
      <c r="AL91" s="39" t="str">
        <f t="shared" si="53"/>
        <v/>
      </c>
      <c r="AM91" s="39" t="str">
        <f t="shared" si="54"/>
        <v/>
      </c>
      <c r="AN91" s="46">
        <f t="shared" si="55"/>
        <v>0</v>
      </c>
    </row>
    <row r="92" spans="1:40" ht="14.5" hidden="1" outlineLevel="1" x14ac:dyDescent="0.35">
      <c r="A92" s="51" t="str">
        <f t="shared" si="59"/>
        <v/>
      </c>
      <c r="B92" s="13"/>
      <c r="C92" s="13"/>
      <c r="D92" s="17" t="s">
        <v>36</v>
      </c>
      <c r="E92" s="59">
        <f>SUBTOTAL(9,E93:E96)</f>
        <v>1.437757908042212E-2</v>
      </c>
      <c r="F92" s="67">
        <f t="shared" ref="F92:AH92" si="71">SUBTOTAL(9,F93:F96)</f>
        <v>1.318584705923722E-2</v>
      </c>
      <c r="G92" s="67">
        <f t="shared" si="71"/>
        <v>1.8504011814571078E-2</v>
      </c>
      <c r="H92" s="67">
        <f t="shared" si="71"/>
        <v>1.1296960516066429E-2</v>
      </c>
      <c r="I92" s="67">
        <f t="shared" si="71"/>
        <v>3.3438448919950702E-2</v>
      </c>
      <c r="J92" s="67">
        <f t="shared" si="71"/>
        <v>2.0951695009254083E-2</v>
      </c>
      <c r="K92" s="67">
        <f t="shared" si="71"/>
        <v>9.706610744904769E-3</v>
      </c>
      <c r="L92" s="67">
        <f t="shared" si="71"/>
        <v>9.9052342817304503E-3</v>
      </c>
      <c r="M92" s="67">
        <f t="shared" si="71"/>
        <v>7.5672350938678487E-3</v>
      </c>
      <c r="N92" s="67">
        <f t="shared" si="71"/>
        <v>6.2172896994520527E-3</v>
      </c>
      <c r="O92" s="67">
        <f t="shared" si="71"/>
        <v>6.0436313903449229E-3</v>
      </c>
      <c r="P92" s="67">
        <f t="shared" si="71"/>
        <v>6.3676900677076802E-3</v>
      </c>
      <c r="Q92" s="67">
        <f t="shared" si="71"/>
        <v>6.1084247772236807E-3</v>
      </c>
      <c r="R92" s="67">
        <f t="shared" si="71"/>
        <v>7.0898445946341202E-3</v>
      </c>
      <c r="S92" s="67">
        <f t="shared" si="71"/>
        <v>9.8053151301103394E-3</v>
      </c>
      <c r="T92" s="67">
        <f t="shared" si="71"/>
        <v>6.9817676483073902E-3</v>
      </c>
      <c r="U92" s="67">
        <f t="shared" si="71"/>
        <v>5.9249388027854503E-3</v>
      </c>
      <c r="V92" s="67">
        <f t="shared" si="71"/>
        <v>7.7860147402714899E-3</v>
      </c>
      <c r="W92" s="67">
        <f t="shared" si="71"/>
        <v>6.2465519968317104E-3</v>
      </c>
      <c r="X92" s="67">
        <f t="shared" si="71"/>
        <v>5.1717388836652507E-3</v>
      </c>
      <c r="Y92" s="67">
        <f t="shared" si="71"/>
        <v>5.5787015668677898E-3</v>
      </c>
      <c r="Z92" s="67">
        <f t="shared" si="71"/>
        <v>5.9747369195355601E-3</v>
      </c>
      <c r="AA92" s="67">
        <f t="shared" si="71"/>
        <v>6.384269246420631E-3</v>
      </c>
      <c r="AB92" s="67">
        <f t="shared" si="71"/>
        <v>7.4730328858316226E-3</v>
      </c>
      <c r="AC92" s="67">
        <f t="shared" si="71"/>
        <v>6.7049458147091564E-3</v>
      </c>
      <c r="AD92" s="67">
        <f t="shared" si="71"/>
        <v>7.4848376988919298E-3</v>
      </c>
      <c r="AE92" s="67">
        <f t="shared" ref="AE92:AF92" si="72">SUBTOTAL(9,AE93:AE96)</f>
        <v>8.8722206802204721E-3</v>
      </c>
      <c r="AF92" s="67">
        <f t="shared" si="72"/>
        <v>1.0327333812743082E-2</v>
      </c>
      <c r="AG92" s="67">
        <f t="shared" ref="AG92:AJ92" si="73">SUBTOTAL(9,AG93:AG96)</f>
        <v>9.005704584942124E-3</v>
      </c>
      <c r="AH92" s="67">
        <f t="shared" si="71"/>
        <v>1.1539342028234627E-2</v>
      </c>
      <c r="AI92" s="67">
        <f t="shared" si="73"/>
        <v>1.4583136023281033E-2</v>
      </c>
      <c r="AJ92" s="67">
        <f t="shared" si="73"/>
        <v>1.5822376447773834E-2</v>
      </c>
      <c r="AK92" s="30">
        <f t="shared" si="52"/>
        <v>0.10048961367349296</v>
      </c>
      <c r="AL92" s="38">
        <f t="shared" si="53"/>
        <v>3.0936524029079315E-3</v>
      </c>
      <c r="AM92" s="38">
        <f t="shared" si="54"/>
        <v>8.497763598408703E-2</v>
      </c>
      <c r="AN92" s="45">
        <f t="shared" si="55"/>
        <v>1.8876171609243184E-2</v>
      </c>
    </row>
    <row r="93" spans="1:40" ht="14.5" hidden="1" outlineLevel="2" x14ac:dyDescent="0.35">
      <c r="A93" s="51" t="str">
        <f t="shared" si="59"/>
        <v>N2O</v>
      </c>
      <c r="B93" s="13" t="s">
        <v>36</v>
      </c>
      <c r="C93" s="13" t="s">
        <v>5</v>
      </c>
      <c r="D93" s="18" t="s">
        <v>5</v>
      </c>
      <c r="E93" s="60">
        <v>3.9980415340651901E-4</v>
      </c>
      <c r="F93" s="69">
        <v>3.9586630256241998E-4</v>
      </c>
      <c r="G93" s="69">
        <v>4.0614552647587598E-4</v>
      </c>
      <c r="H93" s="69">
        <v>4.2508605901882902E-4</v>
      </c>
      <c r="I93" s="69">
        <v>4.5773151625909901E-4</v>
      </c>
      <c r="J93" s="69">
        <v>4.8284986933687E-4</v>
      </c>
      <c r="K93" s="69">
        <v>4.9735046701686997E-4</v>
      </c>
      <c r="L93" s="69">
        <v>5.1281019397686999E-4</v>
      </c>
      <c r="M93" s="69">
        <v>5.3850939643333804E-4</v>
      </c>
      <c r="N93" s="69">
        <v>5.7154841544605295E-4</v>
      </c>
      <c r="O93" s="69">
        <v>5.9587321995558295E-4</v>
      </c>
      <c r="P93" s="69">
        <v>6.1928196674408003E-4</v>
      </c>
      <c r="Q93" s="69">
        <v>6.2475990242400001E-4</v>
      </c>
      <c r="R93" s="69">
        <v>6.5598127110000001E-4</v>
      </c>
      <c r="S93" s="69">
        <v>7.2097211339999996E-4</v>
      </c>
      <c r="T93" s="69">
        <v>7.0938636048000002E-4</v>
      </c>
      <c r="U93" s="69">
        <v>6.9391465109999999E-4</v>
      </c>
      <c r="V93" s="69">
        <v>6.0380736219000004E-4</v>
      </c>
      <c r="W93" s="69">
        <v>5.9231192498999995E-4</v>
      </c>
      <c r="X93" s="69">
        <v>6.8038275176999998E-4</v>
      </c>
      <c r="Y93" s="69">
        <v>6.1876634904000001E-4</v>
      </c>
      <c r="Z93" s="69">
        <v>5.1113666988000003E-4</v>
      </c>
      <c r="AA93" s="69">
        <v>7.1076879872999997E-4</v>
      </c>
      <c r="AB93" s="69">
        <v>7.0147667804138197E-4</v>
      </c>
      <c r="AC93" s="69">
        <v>8.0196465435448602E-4</v>
      </c>
      <c r="AD93" s="69">
        <v>8.1379006655563004E-4</v>
      </c>
      <c r="AE93" s="69">
        <v>7.3041668570964196E-4</v>
      </c>
      <c r="AF93" s="69">
        <v>7.2812344493881096E-4</v>
      </c>
      <c r="AG93" s="69">
        <v>7.7642493220873301E-4</v>
      </c>
      <c r="AH93" s="69">
        <v>7.6835496203956299E-4</v>
      </c>
      <c r="AI93" s="69">
        <v>7.1146412548305405E-4</v>
      </c>
      <c r="AJ93" s="69">
        <v>6.9251257886680795E-4</v>
      </c>
      <c r="AK93" s="31">
        <f t="shared" si="52"/>
        <v>0.73212952633502115</v>
      </c>
      <c r="AL93" s="39">
        <f t="shared" si="53"/>
        <v>1.7878967968248949E-2</v>
      </c>
      <c r="AM93" s="39">
        <f t="shared" si="54"/>
        <v>-2.6637388924394156E-2</v>
      </c>
      <c r="AN93" s="46">
        <f t="shared" si="55"/>
        <v>8.2617085514285148E-4</v>
      </c>
    </row>
    <row r="94" spans="1:40" ht="14.5" hidden="1" outlineLevel="2" x14ac:dyDescent="0.35">
      <c r="A94" s="51" t="str">
        <f t="shared" si="59"/>
        <v>N2O</v>
      </c>
      <c r="B94" s="13" t="s">
        <v>36</v>
      </c>
      <c r="C94" s="13" t="s">
        <v>6</v>
      </c>
      <c r="D94" s="18" t="s">
        <v>6</v>
      </c>
      <c r="E94" s="60">
        <v>2.2153989303456E-3</v>
      </c>
      <c r="F94" s="69">
        <v>2.2545211918847999E-3</v>
      </c>
      <c r="G94" s="69">
        <v>2.0592996977952002E-3</v>
      </c>
      <c r="H94" s="69">
        <v>2.4230485883376001E-3</v>
      </c>
      <c r="I94" s="69">
        <v>2.3553297948816E-3</v>
      </c>
      <c r="J94" s="69">
        <v>2.1697848591372098E-3</v>
      </c>
      <c r="K94" s="69">
        <v>2.11333478685967E-3</v>
      </c>
      <c r="L94" s="69">
        <v>2.0939275578835798E-3</v>
      </c>
      <c r="M94" s="69">
        <v>2.0214938696345099E-3</v>
      </c>
      <c r="N94" s="69">
        <v>1.7999866671059999E-3</v>
      </c>
      <c r="O94" s="69">
        <v>1.77739252742934E-3</v>
      </c>
      <c r="P94" s="69">
        <v>2.2234543860336002E-3</v>
      </c>
      <c r="Q94" s="69">
        <v>2.1465920777200801E-3</v>
      </c>
      <c r="R94" s="69">
        <v>2.59111798110132E-3</v>
      </c>
      <c r="S94" s="69">
        <v>2.0264825225075399E-3</v>
      </c>
      <c r="T94" s="69">
        <v>1.88859534750819E-3</v>
      </c>
      <c r="U94" s="69">
        <v>1.98525747496545E-3</v>
      </c>
      <c r="V94" s="69">
        <v>2.0807742622514901E-3</v>
      </c>
      <c r="W94" s="69">
        <v>2.25731650380071E-3</v>
      </c>
      <c r="X94" s="69">
        <v>1.8364169507512501E-3</v>
      </c>
      <c r="Y94" s="69">
        <v>2.0596486651132499E-3</v>
      </c>
      <c r="Z94" s="69">
        <v>1.8400026519942E-3</v>
      </c>
      <c r="AA94" s="69">
        <v>2.01867959835E-3</v>
      </c>
      <c r="AB94" s="69">
        <v>2.0862604901099998E-3</v>
      </c>
      <c r="AC94" s="69">
        <v>1.4282989091715E-3</v>
      </c>
      <c r="AD94" s="69">
        <v>1.4154750946575E-3</v>
      </c>
      <c r="AE94" s="69">
        <v>1.5423685999649999E-3</v>
      </c>
      <c r="AF94" s="69">
        <v>1.41796554462825E-3</v>
      </c>
      <c r="AG94" s="69">
        <v>1.1016383976097501E-3</v>
      </c>
      <c r="AH94" s="69">
        <v>1.1371324942157899E-3</v>
      </c>
      <c r="AI94" s="69">
        <v>8.0616215242195995E-4</v>
      </c>
      <c r="AJ94" s="69">
        <v>6.9621786474252201E-4</v>
      </c>
      <c r="AK94" s="31">
        <f t="shared" si="52"/>
        <v>-0.68573702225543975</v>
      </c>
      <c r="AL94" s="39">
        <f t="shared" si="53"/>
        <v>-3.6650996896799071E-2</v>
      </c>
      <c r="AM94" s="39">
        <f t="shared" si="54"/>
        <v>-0.13637986768435029</v>
      </c>
      <c r="AN94" s="46">
        <f t="shared" si="55"/>
        <v>8.305912791090076E-4</v>
      </c>
    </row>
    <row r="95" spans="1:40" ht="14.5" hidden="1" outlineLevel="2" x14ac:dyDescent="0.35">
      <c r="A95" s="51" t="str">
        <f t="shared" si="59"/>
        <v>N2O</v>
      </c>
      <c r="B95" s="13" t="s">
        <v>36</v>
      </c>
      <c r="C95" s="13" t="s">
        <v>7</v>
      </c>
      <c r="D95" s="18" t="s">
        <v>7</v>
      </c>
      <c r="E95" s="60">
        <v>1.1635786655430001E-2</v>
      </c>
      <c r="F95" s="69">
        <v>1.040764958919E-2</v>
      </c>
      <c r="G95" s="69">
        <v>1.5910618863580001E-2</v>
      </c>
      <c r="H95" s="69">
        <v>8.3210131607099995E-3</v>
      </c>
      <c r="I95" s="69">
        <v>3.048977460081E-2</v>
      </c>
      <c r="J95" s="69">
        <v>1.8160960568100001E-2</v>
      </c>
      <c r="K95" s="69">
        <v>6.9995076216199997E-3</v>
      </c>
      <c r="L95" s="69">
        <v>7.2225613392699999E-3</v>
      </c>
      <c r="M95" s="69">
        <v>4.9190694784E-3</v>
      </c>
      <c r="N95" s="69">
        <v>3.7825924945E-3</v>
      </c>
      <c r="O95" s="69">
        <v>3.6206953629599999E-3</v>
      </c>
      <c r="P95" s="69">
        <v>3.4699960465299998E-3</v>
      </c>
      <c r="Q95" s="69">
        <v>3.2568207119799998E-3</v>
      </c>
      <c r="R95" s="69">
        <v>3.7504490963E-3</v>
      </c>
      <c r="S95" s="69">
        <v>6.9722521829899999E-3</v>
      </c>
      <c r="T95" s="69">
        <v>4.2897855207000004E-3</v>
      </c>
      <c r="U95" s="69">
        <v>3.1387883689600001E-3</v>
      </c>
      <c r="V95" s="69">
        <v>5.0013474709400003E-3</v>
      </c>
      <c r="W95" s="69">
        <v>3.30074226509E-3</v>
      </c>
      <c r="X95" s="69">
        <v>2.5528346279399998E-3</v>
      </c>
      <c r="Y95" s="69">
        <v>2.80101064281144E-3</v>
      </c>
      <c r="Z95" s="69">
        <v>3.5314031658456599E-3</v>
      </c>
      <c r="AA95" s="69">
        <v>3.5644497676314202E-3</v>
      </c>
      <c r="AB95" s="69">
        <v>4.5912950812846296E-3</v>
      </c>
      <c r="AC95" s="69">
        <v>4.3784984688839904E-3</v>
      </c>
      <c r="AD95" s="69">
        <v>5.1530479180968E-3</v>
      </c>
      <c r="AE95" s="69">
        <v>6.48520440251383E-3</v>
      </c>
      <c r="AF95" s="69">
        <v>8.0783836212006306E-3</v>
      </c>
      <c r="AG95" s="69">
        <v>7.0289736299398104E-3</v>
      </c>
      <c r="AH95" s="69">
        <v>9.5364077656050501E-3</v>
      </c>
      <c r="AI95" s="69">
        <v>1.2971047654570699E-2</v>
      </c>
      <c r="AJ95" s="69">
        <v>1.4338200378308101E-2</v>
      </c>
      <c r="AK95" s="31">
        <f t="shared" si="52"/>
        <v>0.23225019527295832</v>
      </c>
      <c r="AL95" s="39">
        <f t="shared" si="53"/>
        <v>6.7595798187125578E-3</v>
      </c>
      <c r="AM95" s="39">
        <f t="shared" si="54"/>
        <v>0.10540033158043705</v>
      </c>
      <c r="AN95" s="46">
        <f t="shared" si="55"/>
        <v>1.7105542381829691E-2</v>
      </c>
    </row>
    <row r="96" spans="1:40" ht="14.5" hidden="1" outlineLevel="2" x14ac:dyDescent="0.35">
      <c r="A96" s="51" t="str">
        <f t="shared" ref="A96:A113" si="74">IF(B96="","",A$17)</f>
        <v>N2O</v>
      </c>
      <c r="B96" s="13" t="s">
        <v>36</v>
      </c>
      <c r="C96" s="13" t="s">
        <v>8</v>
      </c>
      <c r="D96" s="18" t="s">
        <v>8</v>
      </c>
      <c r="E96" s="60">
        <v>1.2658934123999999E-4</v>
      </c>
      <c r="F96" s="69">
        <v>1.2780997560000001E-4</v>
      </c>
      <c r="G96" s="69">
        <v>1.2794772671999999E-4</v>
      </c>
      <c r="H96" s="69">
        <v>1.2781270800000001E-4</v>
      </c>
      <c r="I96" s="69">
        <v>1.35613008E-4</v>
      </c>
      <c r="J96" s="69">
        <v>1.3809971268000001E-4</v>
      </c>
      <c r="K96" s="69">
        <v>9.6417869408229202E-5</v>
      </c>
      <c r="L96" s="69">
        <v>7.59351906E-5</v>
      </c>
      <c r="M96" s="69">
        <v>8.8162349399999995E-5</v>
      </c>
      <c r="N96" s="69">
        <v>6.3162122399999996E-5</v>
      </c>
      <c r="O96" s="69">
        <v>4.9670280000000003E-5</v>
      </c>
      <c r="P96" s="69">
        <v>5.4957668400000003E-5</v>
      </c>
      <c r="Q96" s="69">
        <v>8.0252085099600005E-5</v>
      </c>
      <c r="R96" s="69">
        <v>9.2296246132799999E-5</v>
      </c>
      <c r="S96" s="69">
        <v>8.5608311212799994E-5</v>
      </c>
      <c r="T96" s="69">
        <v>9.4000419619200005E-5</v>
      </c>
      <c r="U96" s="69">
        <v>1.0697830776E-4</v>
      </c>
      <c r="V96" s="69">
        <v>1.0008564489E-4</v>
      </c>
      <c r="W96" s="69">
        <v>9.6181302951E-5</v>
      </c>
      <c r="X96" s="69">
        <v>1.0210455320399999E-4</v>
      </c>
      <c r="Y96" s="69">
        <v>9.9275909903099997E-5</v>
      </c>
      <c r="Z96" s="69">
        <v>9.2194431815699997E-5</v>
      </c>
      <c r="AA96" s="69">
        <v>9.0371081709211004E-5</v>
      </c>
      <c r="AB96" s="69">
        <v>9.4000636395610805E-5</v>
      </c>
      <c r="AC96" s="69">
        <v>9.6183782299180199E-5</v>
      </c>
      <c r="AD96" s="69">
        <v>1.02524619582E-4</v>
      </c>
      <c r="AE96" s="69">
        <v>1.14230992032E-4</v>
      </c>
      <c r="AF96" s="69">
        <v>1.0286120197539101E-4</v>
      </c>
      <c r="AG96" s="69">
        <v>9.8667625183830495E-5</v>
      </c>
      <c r="AH96" s="69">
        <v>9.7446806374225505E-5</v>
      </c>
      <c r="AI96" s="69">
        <v>9.4462090805319797E-5</v>
      </c>
      <c r="AJ96" s="69">
        <v>9.5445625856403803E-5</v>
      </c>
      <c r="AK96" s="31">
        <f t="shared" si="52"/>
        <v>-0.24602162455803445</v>
      </c>
      <c r="AL96" s="39">
        <f t="shared" si="53"/>
        <v>-9.0680412250806475E-3</v>
      </c>
      <c r="AM96" s="39">
        <f t="shared" si="54"/>
        <v>1.0411955131408357E-2</v>
      </c>
      <c r="AN96" s="46">
        <f t="shared" si="55"/>
        <v>1.1386709316163335E-4</v>
      </c>
    </row>
    <row r="97" spans="1:40" ht="14.5" hidden="1" outlineLevel="1" x14ac:dyDescent="0.35">
      <c r="A97" s="51" t="str">
        <f t="shared" si="74"/>
        <v/>
      </c>
      <c r="B97" s="13"/>
      <c r="C97" s="13"/>
      <c r="D97" s="17" t="s">
        <v>37</v>
      </c>
      <c r="E97" s="59">
        <f>SUBTOTAL(9,E98:E101)</f>
        <v>9.1581552846393702E-2</v>
      </c>
      <c r="F97" s="67">
        <f t="shared" ref="F97:AH97" si="75">SUBTOTAL(9,F98:F101)</f>
        <v>9.1818952500868703E-2</v>
      </c>
      <c r="G97" s="67">
        <f t="shared" si="75"/>
        <v>9.2694436812998715E-2</v>
      </c>
      <c r="H97" s="67">
        <f t="shared" si="75"/>
        <v>9.3979412565043705E-2</v>
      </c>
      <c r="I97" s="67">
        <f t="shared" si="75"/>
        <v>9.5736164359923701E-2</v>
      </c>
      <c r="J97" s="67">
        <f t="shared" si="75"/>
        <v>9.73019612076262E-2</v>
      </c>
      <c r="K97" s="67">
        <f t="shared" si="75"/>
        <v>9.90324936153376E-2</v>
      </c>
      <c r="L97" s="67">
        <f t="shared" si="75"/>
        <v>0.10103172152615149</v>
      </c>
      <c r="M97" s="67">
        <f t="shared" si="75"/>
        <v>0.10362168023721439</v>
      </c>
      <c r="N97" s="67">
        <f t="shared" si="75"/>
        <v>0.10579238314165801</v>
      </c>
      <c r="O97" s="67">
        <f t="shared" si="75"/>
        <v>0.1077177469403775</v>
      </c>
      <c r="P97" s="67">
        <f t="shared" si="75"/>
        <v>0.1090323193964757</v>
      </c>
      <c r="Q97" s="67">
        <f t="shared" si="75"/>
        <v>0.1104859105327497</v>
      </c>
      <c r="R97" s="67">
        <f t="shared" si="75"/>
        <v>0.112907892227964</v>
      </c>
      <c r="S97" s="67">
        <f t="shared" si="75"/>
        <v>0.11496615305251796</v>
      </c>
      <c r="T97" s="67">
        <f t="shared" si="75"/>
        <v>0.11672192755489291</v>
      </c>
      <c r="U97" s="67">
        <f t="shared" si="75"/>
        <v>0.11808648139898896</v>
      </c>
      <c r="V97" s="67">
        <f t="shared" si="75"/>
        <v>0.1194915392442446</v>
      </c>
      <c r="W97" s="67">
        <f t="shared" si="75"/>
        <v>0.11962825314647152</v>
      </c>
      <c r="X97" s="67">
        <f t="shared" si="75"/>
        <v>0.12217594719921347</v>
      </c>
      <c r="Y97" s="67">
        <f t="shared" si="75"/>
        <v>0.12504652814793826</v>
      </c>
      <c r="Z97" s="67">
        <f t="shared" si="75"/>
        <v>0.1265058154101234</v>
      </c>
      <c r="AA97" s="67">
        <f t="shared" si="75"/>
        <v>0.13016346831483971</v>
      </c>
      <c r="AB97" s="67">
        <f t="shared" si="75"/>
        <v>0.13149292835569376</v>
      </c>
      <c r="AC97" s="67">
        <f t="shared" si="75"/>
        <v>0.13077808680686395</v>
      </c>
      <c r="AD97" s="67">
        <f t="shared" si="75"/>
        <v>0.13313051259453867</v>
      </c>
      <c r="AE97" s="67">
        <f t="shared" ref="AE97:AF97" si="76">SUBTOTAL(9,AE98:AE101)</f>
        <v>0.13624813292117477</v>
      </c>
      <c r="AF97" s="67">
        <f t="shared" si="76"/>
        <v>0.13639802571956364</v>
      </c>
      <c r="AG97" s="67">
        <f t="shared" ref="AG97:AJ97" si="77">SUBTOTAL(9,AG98:AG101)</f>
        <v>0.13723720456689392</v>
      </c>
      <c r="AH97" s="67">
        <f t="shared" si="75"/>
        <v>0.138664691176797</v>
      </c>
      <c r="AI97" s="67">
        <f t="shared" si="77"/>
        <v>0.13914772552190341</v>
      </c>
      <c r="AJ97" s="67">
        <f t="shared" si="77"/>
        <v>0.1408442728304499</v>
      </c>
      <c r="AK97" s="30">
        <f t="shared" si="52"/>
        <v>0.53791094879863754</v>
      </c>
      <c r="AL97" s="38">
        <f t="shared" si="53"/>
        <v>1.3981516208358302E-2</v>
      </c>
      <c r="AM97" s="38">
        <f t="shared" si="54"/>
        <v>1.2192418540678318E-2</v>
      </c>
      <c r="AN97" s="45">
        <f t="shared" si="55"/>
        <v>0.16802789852093916</v>
      </c>
    </row>
    <row r="98" spans="1:40" ht="14.5" hidden="1" outlineLevel="2" x14ac:dyDescent="0.35">
      <c r="A98" s="51" t="str">
        <f t="shared" si="74"/>
        <v>N2O</v>
      </c>
      <c r="B98" s="13" t="s">
        <v>37</v>
      </c>
      <c r="C98" s="13" t="s">
        <v>5</v>
      </c>
      <c r="D98" s="18" t="s">
        <v>5</v>
      </c>
      <c r="E98" s="60">
        <v>3.1428000000000001E-4</v>
      </c>
      <c r="F98" s="69">
        <v>3.3902999999999998E-4</v>
      </c>
      <c r="G98" s="69">
        <v>3.8556000000000002E-4</v>
      </c>
      <c r="H98" s="69">
        <v>3.8943000000000002E-4</v>
      </c>
      <c r="I98" s="69">
        <v>4.0769999999999999E-4</v>
      </c>
      <c r="J98" s="69">
        <v>4.0086000000000001E-4</v>
      </c>
      <c r="K98" s="69">
        <v>4.2021000000000002E-4</v>
      </c>
      <c r="L98" s="69">
        <v>4.4612999999999999E-4</v>
      </c>
      <c r="M98" s="69">
        <v>4.6160999999999999E-4</v>
      </c>
      <c r="N98" s="69">
        <v>4.9881773700000001E-4</v>
      </c>
      <c r="O98" s="69">
        <v>6.531633E-4</v>
      </c>
      <c r="P98" s="69">
        <v>6.5250126000000004E-4</v>
      </c>
      <c r="Q98" s="69">
        <v>6.18444E-4</v>
      </c>
      <c r="R98" s="69">
        <v>6.2606700000000001E-4</v>
      </c>
      <c r="S98" s="69">
        <v>6.5571390000000002E-4</v>
      </c>
      <c r="T98" s="69">
        <v>5.9128019999999998E-4</v>
      </c>
      <c r="U98" s="69">
        <v>6.3234360000000004E-4</v>
      </c>
      <c r="V98" s="69">
        <v>5.0890769999999998E-4</v>
      </c>
      <c r="W98" s="69">
        <v>4.9198004999999995E-4</v>
      </c>
      <c r="X98" s="69">
        <v>5.9041309499999997E-4</v>
      </c>
      <c r="Y98" s="69">
        <v>5.3929675350000001E-4</v>
      </c>
      <c r="Z98" s="69">
        <v>5.0557680000000004E-4</v>
      </c>
      <c r="AA98" s="69">
        <v>5.6486700000000004E-4</v>
      </c>
      <c r="AB98" s="69">
        <v>5.5600474994337804E-4</v>
      </c>
      <c r="AC98" s="69">
        <v>5.9417834960245896E-4</v>
      </c>
      <c r="AD98" s="69">
        <v>6.1884430448798096E-4</v>
      </c>
      <c r="AE98" s="69">
        <v>5.7755326068027605E-4</v>
      </c>
      <c r="AF98" s="69">
        <v>6.1400665039682803E-4</v>
      </c>
      <c r="AG98" s="69">
        <v>6.1042809903430798E-4</v>
      </c>
      <c r="AH98" s="69">
        <v>6.1507000925421296E-4</v>
      </c>
      <c r="AI98" s="69">
        <v>6.4780023447950702E-4</v>
      </c>
      <c r="AJ98" s="69">
        <v>6.4717166238361203E-4</v>
      </c>
      <c r="AK98" s="31">
        <f t="shared" si="52"/>
        <v>1.0592200024933565</v>
      </c>
      <c r="AL98" s="39">
        <f t="shared" si="53"/>
        <v>2.357446602625024E-2</v>
      </c>
      <c r="AM98" s="39">
        <f t="shared" si="54"/>
        <v>-9.7031779619538572E-4</v>
      </c>
      <c r="AN98" s="46">
        <f t="shared" si="55"/>
        <v>7.7207892253827824E-4</v>
      </c>
    </row>
    <row r="99" spans="1:40" ht="14.5" hidden="1" outlineLevel="2" x14ac:dyDescent="0.35">
      <c r="A99" s="51" t="str">
        <f t="shared" si="74"/>
        <v>N2O</v>
      </c>
      <c r="B99" s="13" t="s">
        <v>37</v>
      </c>
      <c r="C99" s="13" t="s">
        <v>6</v>
      </c>
      <c r="D99" s="18" t="s">
        <v>6</v>
      </c>
      <c r="E99" s="60">
        <v>5.4683348999999999E-3</v>
      </c>
      <c r="F99" s="69">
        <v>3.7706510404799999E-3</v>
      </c>
      <c r="G99" s="69">
        <v>2.18276651808E-3</v>
      </c>
      <c r="H99" s="69">
        <v>1.76560294368E-3</v>
      </c>
      <c r="I99" s="69">
        <v>1.81843887024E-3</v>
      </c>
      <c r="J99" s="69">
        <v>1.7935950105525001E-3</v>
      </c>
      <c r="K99" s="69">
        <v>1.7134765786275001E-3</v>
      </c>
      <c r="L99" s="69">
        <v>1.7838405653550001E-3</v>
      </c>
      <c r="M99" s="69">
        <v>1.86559954791E-3</v>
      </c>
      <c r="N99" s="69">
        <v>1.6636584585000001E-3</v>
      </c>
      <c r="O99" s="69">
        <v>1.5398395787924999E-3</v>
      </c>
      <c r="P99" s="69">
        <v>1.027238840565E-3</v>
      </c>
      <c r="Q99" s="69">
        <v>8.6195710991999997E-4</v>
      </c>
      <c r="R99" s="69">
        <v>1.1739440310974999E-3</v>
      </c>
      <c r="S99" s="69">
        <v>1.23555558291067E-3</v>
      </c>
      <c r="T99" s="69">
        <v>1.2543536024925001E-3</v>
      </c>
      <c r="U99" s="69">
        <v>9.7721285472134999E-4</v>
      </c>
      <c r="V99" s="69">
        <v>7.8357239548409996E-4</v>
      </c>
      <c r="W99" s="69">
        <v>5.1765815307802502E-4</v>
      </c>
      <c r="X99" s="69">
        <v>1.21899982842397E-3</v>
      </c>
      <c r="Y99" s="69">
        <v>7.5717646046685001E-4</v>
      </c>
      <c r="Z99" s="69">
        <v>1.0332474573921E-3</v>
      </c>
      <c r="AA99" s="69">
        <v>6.75935925285E-4</v>
      </c>
      <c r="AB99" s="69">
        <v>4.7307830180999999E-4</v>
      </c>
      <c r="AC99" s="69">
        <v>4.9331082977699999E-4</v>
      </c>
      <c r="AD99" s="69">
        <v>5.5639482831749997E-4</v>
      </c>
      <c r="AE99" s="69">
        <v>4.8936772704000003E-4</v>
      </c>
      <c r="AF99" s="69">
        <v>4.2217047335250002E-4</v>
      </c>
      <c r="AG99" s="69">
        <v>4.4745908523000002E-4</v>
      </c>
      <c r="AH99" s="69">
        <v>3.33418260610185E-4</v>
      </c>
      <c r="AI99" s="69">
        <v>3.8721276631331099E-4</v>
      </c>
      <c r="AJ99" s="69">
        <v>3.3737172585867502E-4</v>
      </c>
      <c r="AK99" s="31">
        <f t="shared" si="52"/>
        <v>-0.93830448719249526</v>
      </c>
      <c r="AL99" s="39">
        <f t="shared" si="53"/>
        <v>-8.5937437310352083E-2</v>
      </c>
      <c r="AM99" s="39">
        <f t="shared" si="54"/>
        <v>-0.12871745146519098</v>
      </c>
      <c r="AN99" s="46">
        <f t="shared" si="55"/>
        <v>4.0248610026661936E-4</v>
      </c>
    </row>
    <row r="100" spans="1:40" ht="14.5" hidden="1" outlineLevel="2" x14ac:dyDescent="0.35">
      <c r="A100" s="51" t="str">
        <f t="shared" si="74"/>
        <v>N2O</v>
      </c>
      <c r="B100" s="13" t="s">
        <v>37</v>
      </c>
      <c r="C100" s="13" t="s">
        <v>7</v>
      </c>
      <c r="D100" s="18" t="s">
        <v>7</v>
      </c>
      <c r="E100" s="60">
        <v>5.997654086089E-2</v>
      </c>
      <c r="F100" s="69">
        <v>6.1884344877285002E-2</v>
      </c>
      <c r="G100" s="69">
        <v>6.4299991376455007E-2</v>
      </c>
      <c r="H100" s="69">
        <v>6.5996164549300004E-2</v>
      </c>
      <c r="I100" s="69">
        <v>6.7682468816340005E-2</v>
      </c>
      <c r="J100" s="69">
        <v>6.9260047620369997E-2</v>
      </c>
      <c r="K100" s="69">
        <v>7.0772720572089998E-2</v>
      </c>
      <c r="L100" s="69">
        <v>7.2299215684279994E-2</v>
      </c>
      <c r="M100" s="69">
        <v>7.4394406254664994E-2</v>
      </c>
      <c r="N100" s="69">
        <v>7.6358304644230005E-2</v>
      </c>
      <c r="O100" s="69">
        <v>7.7821132984549998E-2</v>
      </c>
      <c r="P100" s="69">
        <v>7.9301442202860006E-2</v>
      </c>
      <c r="Q100" s="69">
        <v>8.1055832262150004E-2</v>
      </c>
      <c r="R100" s="69">
        <v>8.3155930348805002E-2</v>
      </c>
      <c r="S100" s="69">
        <v>8.5084472760509997E-2</v>
      </c>
      <c r="T100" s="69">
        <v>8.6849630680965004E-2</v>
      </c>
      <c r="U100" s="69">
        <v>8.8573333374660002E-2</v>
      </c>
      <c r="V100" s="69">
        <v>9.0302065061410003E-2</v>
      </c>
      <c r="W100" s="69">
        <v>9.0847467882380004E-2</v>
      </c>
      <c r="X100" s="69">
        <v>9.2768268044410004E-2</v>
      </c>
      <c r="Y100" s="69">
        <v>9.6379930524222904E-2</v>
      </c>
      <c r="Z100" s="69">
        <v>9.7814683201935801E-2</v>
      </c>
      <c r="AA100" s="69">
        <v>0.101999718197988</v>
      </c>
      <c r="AB100" s="69">
        <v>0.103705845166329</v>
      </c>
      <c r="AC100" s="69">
        <v>0.103445921805952</v>
      </c>
      <c r="AD100" s="69">
        <v>0.10630006379423899</v>
      </c>
      <c r="AE100" s="69">
        <v>0.109963981000865</v>
      </c>
      <c r="AF100" s="69">
        <v>0.11063955040549001</v>
      </c>
      <c r="AG100" s="69">
        <v>0.111974234360285</v>
      </c>
      <c r="AH100" s="69">
        <v>0.113593291654279</v>
      </c>
      <c r="AI100" s="69">
        <v>0.11399274886013699</v>
      </c>
      <c r="AJ100" s="69">
        <v>0.115634750474994</v>
      </c>
      <c r="AK100" s="31">
        <f t="shared" si="52"/>
        <v>0.92799966145426804</v>
      </c>
      <c r="AL100" s="39">
        <f t="shared" si="53"/>
        <v>2.1402692823184299E-2</v>
      </c>
      <c r="AM100" s="39">
        <f t="shared" si="54"/>
        <v>1.4404439153157478E-2</v>
      </c>
      <c r="AN100" s="46">
        <f t="shared" si="55"/>
        <v>0.13795281645350482</v>
      </c>
    </row>
    <row r="101" spans="1:40" ht="14.5" hidden="1" outlineLevel="2" x14ac:dyDescent="0.35">
      <c r="A101" s="51" t="str">
        <f t="shared" si="74"/>
        <v>N2O</v>
      </c>
      <c r="B101" s="13" t="s">
        <v>37</v>
      </c>
      <c r="C101" s="13" t="s">
        <v>8</v>
      </c>
      <c r="D101" s="18" t="s">
        <v>8</v>
      </c>
      <c r="E101" s="60">
        <v>2.5822397085503698E-2</v>
      </c>
      <c r="F101" s="69">
        <v>2.5824926583103699E-2</v>
      </c>
      <c r="G101" s="69">
        <v>2.58261189184637E-2</v>
      </c>
      <c r="H101" s="69">
        <v>2.58282150720637E-2</v>
      </c>
      <c r="I101" s="69">
        <v>2.5827556673343698E-2</v>
      </c>
      <c r="J101" s="69">
        <v>2.5847458576703699E-2</v>
      </c>
      <c r="K101" s="69">
        <v>2.6126086464620099E-2</v>
      </c>
      <c r="L101" s="69">
        <v>2.6502535276516501E-2</v>
      </c>
      <c r="M101" s="69">
        <v>2.6900064434639399E-2</v>
      </c>
      <c r="N101" s="69">
        <v>2.7271602301927999E-2</v>
      </c>
      <c r="O101" s="69">
        <v>2.7703611077034999E-2</v>
      </c>
      <c r="P101" s="69">
        <v>2.8051137093050699E-2</v>
      </c>
      <c r="Q101" s="69">
        <v>2.7949677160679701E-2</v>
      </c>
      <c r="R101" s="69">
        <v>2.7951950848061499E-2</v>
      </c>
      <c r="S101" s="69">
        <v>2.79904108090973E-2</v>
      </c>
      <c r="T101" s="69">
        <v>2.80266630714354E-2</v>
      </c>
      <c r="U101" s="69">
        <v>2.7903591569607599E-2</v>
      </c>
      <c r="V101" s="69">
        <v>2.78969940873505E-2</v>
      </c>
      <c r="W101" s="69">
        <v>2.7771147061013499E-2</v>
      </c>
      <c r="X101" s="69">
        <v>2.7598266231379499E-2</v>
      </c>
      <c r="Y101" s="69">
        <v>2.7370124409748502E-2</v>
      </c>
      <c r="Z101" s="69">
        <v>2.7152307950795498E-2</v>
      </c>
      <c r="AA101" s="69">
        <v>2.6922947191566699E-2</v>
      </c>
      <c r="AB101" s="69">
        <v>2.6758000137611399E-2</v>
      </c>
      <c r="AC101" s="69">
        <v>2.62446758215325E-2</v>
      </c>
      <c r="AD101" s="69">
        <v>2.5655209667494201E-2</v>
      </c>
      <c r="AE101" s="69">
        <v>2.5217230932589499E-2</v>
      </c>
      <c r="AF101" s="69">
        <v>2.4722298190324302E-2</v>
      </c>
      <c r="AG101" s="69">
        <v>2.4205083022344601E-2</v>
      </c>
      <c r="AH101" s="69">
        <v>2.41229112526536E-2</v>
      </c>
      <c r="AI101" s="69">
        <v>2.41199636609736E-2</v>
      </c>
      <c r="AJ101" s="69">
        <v>2.4224978967213599E-2</v>
      </c>
      <c r="AK101" s="31">
        <f t="shared" si="52"/>
        <v>-6.1861728521976245E-2</v>
      </c>
      <c r="AL101" s="39">
        <f t="shared" si="53"/>
        <v>-2.0578130156528873E-3</v>
      </c>
      <c r="AM101" s="39">
        <f t="shared" si="54"/>
        <v>4.3538749774285623E-3</v>
      </c>
      <c r="AN101" s="46">
        <f t="shared" si="55"/>
        <v>2.8900517044629408E-2</v>
      </c>
    </row>
    <row r="102" spans="1:40" ht="15" collapsed="1" thickBot="1" x14ac:dyDescent="0.4">
      <c r="A102" s="51" t="str">
        <f t="shared" si="74"/>
        <v/>
      </c>
      <c r="B102" s="13"/>
      <c r="C102" s="13"/>
      <c r="D102" s="21" t="s">
        <v>38</v>
      </c>
      <c r="E102" s="62">
        <f>SUBTOTAL(9,E103:E110)</f>
        <v>1.9860462E-4</v>
      </c>
      <c r="F102" s="71">
        <f t="shared" ref="F102:AH102" si="78">SUBTOTAL(9,F103:F110)</f>
        <v>2.2016997000000001E-4</v>
      </c>
      <c r="G102" s="71">
        <f t="shared" si="78"/>
        <v>1.6963568999999999E-4</v>
      </c>
      <c r="H102" s="71">
        <f t="shared" si="78"/>
        <v>1.4176969167600001E-4</v>
      </c>
      <c r="I102" s="71">
        <f t="shared" si="78"/>
        <v>1.6621605E-4</v>
      </c>
      <c r="J102" s="71">
        <f t="shared" si="78"/>
        <v>1.1138688E-4</v>
      </c>
      <c r="K102" s="71">
        <f t="shared" si="78"/>
        <v>2.2277313E-4</v>
      </c>
      <c r="L102" s="71">
        <f t="shared" si="78"/>
        <v>3.3151869E-4</v>
      </c>
      <c r="M102" s="71">
        <f t="shared" si="78"/>
        <v>2.7393867000000003E-4</v>
      </c>
      <c r="N102" s="71">
        <f t="shared" si="78"/>
        <v>1.7464914000000001E-4</v>
      </c>
      <c r="O102" s="71">
        <f t="shared" si="78"/>
        <v>1.4725719E-4</v>
      </c>
      <c r="P102" s="71">
        <f t="shared" si="78"/>
        <v>2.3330367000000001E-4</v>
      </c>
      <c r="Q102" s="71">
        <f t="shared" si="78"/>
        <v>1.4462487000000001E-4</v>
      </c>
      <c r="R102" s="71">
        <f t="shared" si="78"/>
        <v>9.6983099999999996E-5</v>
      </c>
      <c r="S102" s="71">
        <f t="shared" si="78"/>
        <v>8.1336330000000005E-5</v>
      </c>
      <c r="T102" s="71">
        <f t="shared" si="78"/>
        <v>7.0621739999999998E-5</v>
      </c>
      <c r="U102" s="71">
        <f t="shared" si="78"/>
        <v>7.7200560000000005E-5</v>
      </c>
      <c r="V102" s="71">
        <f t="shared" si="78"/>
        <v>3.5704539000000002E-4</v>
      </c>
      <c r="W102" s="71">
        <f t="shared" si="78"/>
        <v>6.2398106999999995E-4</v>
      </c>
      <c r="X102" s="71">
        <f t="shared" si="78"/>
        <v>6.0144809400000004E-4</v>
      </c>
      <c r="Y102" s="71">
        <f t="shared" si="78"/>
        <v>6.7227401699999998E-4</v>
      </c>
      <c r="Z102" s="71">
        <f t="shared" si="78"/>
        <v>5.8390017561E-4</v>
      </c>
      <c r="AA102" s="71">
        <f t="shared" si="78"/>
        <v>4.28428209728298E-4</v>
      </c>
      <c r="AB102" s="71">
        <f t="shared" si="78"/>
        <v>2.42500364327336E-4</v>
      </c>
      <c r="AC102" s="71">
        <f t="shared" si="78"/>
        <v>2.6324919593841302E-4</v>
      </c>
      <c r="AD102" s="71">
        <f t="shared" si="78"/>
        <v>6.3503241949188199E-4</v>
      </c>
      <c r="AE102" s="71">
        <f t="shared" ref="AE102:AF102" si="79">SUBTOTAL(9,AE103:AE110)</f>
        <v>5.1143023346254997E-4</v>
      </c>
      <c r="AF102" s="71">
        <f t="shared" si="79"/>
        <v>4.9959152494573301E-4</v>
      </c>
      <c r="AG102" s="71">
        <f t="shared" ref="AG102:AJ102" si="80">SUBTOTAL(9,AG103:AG110)</f>
        <v>3.4868325312492198E-4</v>
      </c>
      <c r="AH102" s="71">
        <f t="shared" si="78"/>
        <v>2.5183931945141602E-4</v>
      </c>
      <c r="AI102" s="71">
        <f t="shared" si="80"/>
        <v>9.2693614840096697E-5</v>
      </c>
      <c r="AJ102" s="71">
        <f t="shared" si="80"/>
        <v>9.5017588058705194E-5</v>
      </c>
      <c r="AK102" s="33">
        <f t="shared" si="52"/>
        <v>-0.52157413025585608</v>
      </c>
      <c r="AL102" s="41">
        <f t="shared" si="53"/>
        <v>-2.3501814827598722E-2</v>
      </c>
      <c r="AM102" s="41">
        <f t="shared" si="54"/>
        <v>2.5071556682922713E-2</v>
      </c>
      <c r="AN102" s="48">
        <f t="shared" si="55"/>
        <v>1.1335644199925766E-4</v>
      </c>
    </row>
    <row r="103" spans="1:40" ht="14.5" hidden="1" outlineLevel="1" x14ac:dyDescent="0.35">
      <c r="A103" s="51" t="str">
        <f t="shared" si="74"/>
        <v>N2O</v>
      </c>
      <c r="B103" s="13" t="s">
        <v>39</v>
      </c>
      <c r="C103" s="13"/>
      <c r="D103" s="22" t="s">
        <v>39</v>
      </c>
      <c r="E103" s="59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30" t="str">
        <f t="shared" si="52"/>
        <v/>
      </c>
      <c r="AL103" s="38" t="str">
        <f t="shared" si="53"/>
        <v/>
      </c>
      <c r="AM103" s="38" t="str">
        <f t="shared" si="54"/>
        <v/>
      </c>
      <c r="AN103" s="45">
        <f t="shared" si="55"/>
        <v>0</v>
      </c>
    </row>
    <row r="104" spans="1:40" ht="14.5" hidden="1" outlineLevel="1" x14ac:dyDescent="0.35">
      <c r="A104" s="51" t="str">
        <f t="shared" si="74"/>
        <v/>
      </c>
      <c r="B104" s="13"/>
      <c r="C104" s="13"/>
      <c r="D104" s="22" t="s">
        <v>40</v>
      </c>
      <c r="E104" s="59">
        <f>SUBTOTAL(9,E105:E108)</f>
        <v>1.9860462E-4</v>
      </c>
      <c r="F104" s="67">
        <f t="shared" ref="F104:AH104" si="81">SUBTOTAL(9,F105:F108)</f>
        <v>2.2016997000000001E-4</v>
      </c>
      <c r="G104" s="67">
        <f t="shared" si="81"/>
        <v>1.6963568999999999E-4</v>
      </c>
      <c r="H104" s="67">
        <f t="shared" si="81"/>
        <v>1.4176969167600001E-4</v>
      </c>
      <c r="I104" s="67">
        <f t="shared" si="81"/>
        <v>1.6621605E-4</v>
      </c>
      <c r="J104" s="67">
        <f t="shared" si="81"/>
        <v>1.1138688E-4</v>
      </c>
      <c r="K104" s="67">
        <f t="shared" si="81"/>
        <v>2.2277313E-4</v>
      </c>
      <c r="L104" s="67">
        <f t="shared" si="81"/>
        <v>3.3151869E-4</v>
      </c>
      <c r="M104" s="67">
        <f t="shared" si="81"/>
        <v>2.7393867000000003E-4</v>
      </c>
      <c r="N104" s="67">
        <f t="shared" si="81"/>
        <v>1.7464914000000001E-4</v>
      </c>
      <c r="O104" s="67">
        <f t="shared" si="81"/>
        <v>1.4725719E-4</v>
      </c>
      <c r="P104" s="67">
        <f t="shared" si="81"/>
        <v>2.3330367000000001E-4</v>
      </c>
      <c r="Q104" s="67">
        <f t="shared" si="81"/>
        <v>1.4462487000000001E-4</v>
      </c>
      <c r="R104" s="67">
        <f t="shared" si="81"/>
        <v>9.6983099999999996E-5</v>
      </c>
      <c r="S104" s="67">
        <f t="shared" si="81"/>
        <v>8.1336330000000005E-5</v>
      </c>
      <c r="T104" s="67">
        <f t="shared" si="81"/>
        <v>7.0621739999999998E-5</v>
      </c>
      <c r="U104" s="67">
        <f t="shared" si="81"/>
        <v>7.7200560000000005E-5</v>
      </c>
      <c r="V104" s="67">
        <f t="shared" si="81"/>
        <v>3.5704539000000002E-4</v>
      </c>
      <c r="W104" s="67">
        <f t="shared" si="81"/>
        <v>6.2398106999999995E-4</v>
      </c>
      <c r="X104" s="67">
        <f t="shared" si="81"/>
        <v>6.0144809400000004E-4</v>
      </c>
      <c r="Y104" s="67">
        <f t="shared" si="81"/>
        <v>6.7227401699999998E-4</v>
      </c>
      <c r="Z104" s="67">
        <f t="shared" si="81"/>
        <v>5.8390017561E-4</v>
      </c>
      <c r="AA104" s="67">
        <f t="shared" si="81"/>
        <v>4.28428209728298E-4</v>
      </c>
      <c r="AB104" s="67">
        <f t="shared" si="81"/>
        <v>2.42500364327336E-4</v>
      </c>
      <c r="AC104" s="67">
        <f t="shared" si="81"/>
        <v>2.6324919593841302E-4</v>
      </c>
      <c r="AD104" s="67">
        <f t="shared" si="81"/>
        <v>6.3503241949188199E-4</v>
      </c>
      <c r="AE104" s="67">
        <f t="shared" ref="AE104:AF104" si="82">SUBTOTAL(9,AE105:AE108)</f>
        <v>5.1143023346254997E-4</v>
      </c>
      <c r="AF104" s="67">
        <f t="shared" si="82"/>
        <v>4.9959152494573301E-4</v>
      </c>
      <c r="AG104" s="67">
        <f t="shared" ref="AG104:AJ104" si="83">SUBTOTAL(9,AG105:AG108)</f>
        <v>3.4868325312492198E-4</v>
      </c>
      <c r="AH104" s="67">
        <f t="shared" si="81"/>
        <v>2.5183931945141602E-4</v>
      </c>
      <c r="AI104" s="67">
        <f t="shared" si="83"/>
        <v>9.2693614840096697E-5</v>
      </c>
      <c r="AJ104" s="67">
        <f t="shared" si="83"/>
        <v>9.5017588058705194E-5</v>
      </c>
      <c r="AK104" s="30">
        <f t="shared" si="52"/>
        <v>-0.52157413025585608</v>
      </c>
      <c r="AL104" s="38">
        <f t="shared" si="53"/>
        <v>-2.3501814827598722E-2</v>
      </c>
      <c r="AM104" s="38">
        <f t="shared" si="54"/>
        <v>2.5071556682922713E-2</v>
      </c>
      <c r="AN104" s="45">
        <f t="shared" si="55"/>
        <v>1.1335644199925766E-4</v>
      </c>
    </row>
    <row r="105" spans="1:40" ht="14.5" hidden="1" outlineLevel="2" x14ac:dyDescent="0.35">
      <c r="A105" s="51" t="str">
        <f t="shared" si="74"/>
        <v>N2O</v>
      </c>
      <c r="B105" s="13" t="s">
        <v>48</v>
      </c>
      <c r="C105" s="13"/>
      <c r="D105" s="23" t="s">
        <v>41</v>
      </c>
      <c r="E105" s="61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  <c r="AK105" s="32" t="str">
        <f t="shared" si="52"/>
        <v/>
      </c>
      <c r="AL105" s="40" t="str">
        <f t="shared" si="53"/>
        <v/>
      </c>
      <c r="AM105" s="40" t="str">
        <f t="shared" si="54"/>
        <v/>
      </c>
      <c r="AN105" s="47">
        <f t="shared" si="55"/>
        <v>0</v>
      </c>
    </row>
    <row r="106" spans="1:40" ht="14.5" hidden="1" outlineLevel="2" x14ac:dyDescent="0.35">
      <c r="A106" s="51" t="str">
        <f t="shared" si="74"/>
        <v>N2O</v>
      </c>
      <c r="B106" s="13" t="s">
        <v>49</v>
      </c>
      <c r="C106" s="13"/>
      <c r="D106" s="23" t="s">
        <v>42</v>
      </c>
      <c r="E106" s="61">
        <v>1.9860462E-4</v>
      </c>
      <c r="F106" s="70">
        <v>2.2016997000000001E-4</v>
      </c>
      <c r="G106" s="70">
        <v>1.6963568999999999E-4</v>
      </c>
      <c r="H106" s="70">
        <v>1.4176969167600001E-4</v>
      </c>
      <c r="I106" s="70">
        <v>1.6621605E-4</v>
      </c>
      <c r="J106" s="70">
        <v>1.1138688E-4</v>
      </c>
      <c r="K106" s="70">
        <v>2.2277313E-4</v>
      </c>
      <c r="L106" s="70">
        <v>3.3151869E-4</v>
      </c>
      <c r="M106" s="70">
        <v>2.7393867000000003E-4</v>
      </c>
      <c r="N106" s="70">
        <v>1.7464914000000001E-4</v>
      </c>
      <c r="O106" s="70">
        <v>1.4725719E-4</v>
      </c>
      <c r="P106" s="70">
        <v>2.3330367000000001E-4</v>
      </c>
      <c r="Q106" s="70">
        <v>1.4462487000000001E-4</v>
      </c>
      <c r="R106" s="70">
        <v>9.6983099999999996E-5</v>
      </c>
      <c r="S106" s="70">
        <v>8.1336330000000005E-5</v>
      </c>
      <c r="T106" s="70">
        <v>7.0621739999999998E-5</v>
      </c>
      <c r="U106" s="70">
        <v>7.7200560000000005E-5</v>
      </c>
      <c r="V106" s="70">
        <v>3.5704539000000002E-4</v>
      </c>
      <c r="W106" s="70">
        <v>6.2398106999999995E-4</v>
      </c>
      <c r="X106" s="70">
        <v>6.0144809400000004E-4</v>
      </c>
      <c r="Y106" s="70">
        <v>6.7227401699999998E-4</v>
      </c>
      <c r="Z106" s="70">
        <v>5.8390017561E-4</v>
      </c>
      <c r="AA106" s="70">
        <v>4.28428209728298E-4</v>
      </c>
      <c r="AB106" s="70">
        <v>2.42500364327336E-4</v>
      </c>
      <c r="AC106" s="70">
        <v>2.6324919593841302E-4</v>
      </c>
      <c r="AD106" s="70">
        <v>6.3503241949188199E-4</v>
      </c>
      <c r="AE106" s="70">
        <v>5.1143023346254997E-4</v>
      </c>
      <c r="AF106" s="70">
        <v>4.9959152494573301E-4</v>
      </c>
      <c r="AG106" s="70">
        <v>3.4868325312492198E-4</v>
      </c>
      <c r="AH106" s="70">
        <v>2.5183931945141602E-4</v>
      </c>
      <c r="AI106" s="70">
        <v>9.2693614840096697E-5</v>
      </c>
      <c r="AJ106" s="70">
        <v>9.5017588058705194E-5</v>
      </c>
      <c r="AK106" s="32">
        <f t="shared" si="52"/>
        <v>-0.52157413025585608</v>
      </c>
      <c r="AL106" s="40">
        <f t="shared" si="53"/>
        <v>-2.3501814827598722E-2</v>
      </c>
      <c r="AM106" s="40">
        <f t="shared" si="54"/>
        <v>2.5071556682922713E-2</v>
      </c>
      <c r="AN106" s="47">
        <f t="shared" si="55"/>
        <v>1.1335644199925766E-4</v>
      </c>
    </row>
    <row r="107" spans="1:40" ht="14.5" hidden="1" outlineLevel="2" x14ac:dyDescent="0.35">
      <c r="A107" s="51" t="str">
        <f t="shared" si="74"/>
        <v>N2O</v>
      </c>
      <c r="B107" s="13" t="s">
        <v>50</v>
      </c>
      <c r="C107" s="13"/>
      <c r="D107" s="23" t="s">
        <v>43</v>
      </c>
      <c r="E107" s="61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  <c r="AK107" s="32" t="str">
        <f t="shared" si="52"/>
        <v/>
      </c>
      <c r="AL107" s="40" t="str">
        <f t="shared" si="53"/>
        <v/>
      </c>
      <c r="AM107" s="40" t="str">
        <f t="shared" si="54"/>
        <v/>
      </c>
      <c r="AN107" s="47">
        <f t="shared" si="55"/>
        <v>0</v>
      </c>
    </row>
    <row r="108" spans="1:40" ht="14.5" hidden="1" outlineLevel="2" x14ac:dyDescent="0.35">
      <c r="A108" s="51" t="str">
        <f t="shared" si="74"/>
        <v>N2O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52"/>
        <v/>
      </c>
      <c r="AL108" s="40" t="str">
        <f t="shared" si="53"/>
        <v/>
      </c>
      <c r="AM108" s="40" t="str">
        <f t="shared" si="54"/>
        <v/>
      </c>
      <c r="AN108" s="47">
        <f t="shared" si="55"/>
        <v>0</v>
      </c>
    </row>
    <row r="109" spans="1:40" ht="14.5" hidden="1" outlineLevel="1" x14ac:dyDescent="0.35">
      <c r="A109" s="51" t="str">
        <f t="shared" si="74"/>
        <v>N2O</v>
      </c>
      <c r="B109" s="50" t="s">
        <v>51</v>
      </c>
      <c r="C109" s="13"/>
      <c r="D109" s="22" t="s">
        <v>44</v>
      </c>
      <c r="E109" s="59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30" t="str">
        <f t="shared" si="52"/>
        <v/>
      </c>
      <c r="AL109" s="38" t="str">
        <f t="shared" si="53"/>
        <v/>
      </c>
      <c r="AM109" s="38" t="str">
        <f t="shared" si="54"/>
        <v/>
      </c>
      <c r="AN109" s="45">
        <f t="shared" si="55"/>
        <v>0</v>
      </c>
    </row>
    <row r="110" spans="1:40" ht="15" hidden="1" outlineLevel="1" thickBot="1" x14ac:dyDescent="0.4">
      <c r="A110" s="51" t="str">
        <f t="shared" si="74"/>
        <v>N2O</v>
      </c>
      <c r="B110" s="13" t="s">
        <v>45</v>
      </c>
      <c r="C110" s="13"/>
      <c r="D110" s="22" t="s">
        <v>45</v>
      </c>
      <c r="E110" s="59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30" t="str">
        <f t="shared" si="52"/>
        <v/>
      </c>
      <c r="AL110" s="38" t="str">
        <f t="shared" si="53"/>
        <v/>
      </c>
      <c r="AM110" s="38" t="str">
        <f t="shared" si="54"/>
        <v/>
      </c>
      <c r="AN110" s="45">
        <f t="shared" si="55"/>
        <v>0</v>
      </c>
    </row>
    <row r="111" spans="1:40" ht="14.5" collapsed="1" x14ac:dyDescent="0.35">
      <c r="A111" s="51" t="str">
        <f t="shared" si="74"/>
        <v/>
      </c>
      <c r="B111" s="13"/>
      <c r="C111" s="13"/>
      <c r="D111" s="24" t="s">
        <v>46</v>
      </c>
      <c r="E111" s="63">
        <f>SUBTOTAL(9,E112:E113)</f>
        <v>7.5001608627349003E-2</v>
      </c>
      <c r="F111" s="72">
        <f t="shared" ref="F111:AH111" si="84">SUBTOTAL(9,F112:F113)</f>
        <v>7.3983751850296195E-2</v>
      </c>
      <c r="G111" s="72">
        <f t="shared" si="84"/>
        <v>6.6810550617531106E-2</v>
      </c>
      <c r="H111" s="72">
        <f t="shared" si="84"/>
        <v>6.8474367535207692E-2</v>
      </c>
      <c r="I111" s="72">
        <f t="shared" si="84"/>
        <v>8.5371636828154601E-2</v>
      </c>
      <c r="J111" s="72">
        <f t="shared" si="84"/>
        <v>8.4925693538808106E-2</v>
      </c>
      <c r="K111" s="72">
        <f t="shared" si="84"/>
        <v>8.2051989385064805E-2</v>
      </c>
      <c r="L111" s="72">
        <f t="shared" si="84"/>
        <v>8.2437396763412996E-2</v>
      </c>
      <c r="M111" s="72">
        <f t="shared" si="84"/>
        <v>8.4268335929127108E-2</v>
      </c>
      <c r="N111" s="72">
        <f t="shared" si="84"/>
        <v>7.9504580092218197E-2</v>
      </c>
      <c r="O111" s="72">
        <f t="shared" si="84"/>
        <v>7.3129811221091107E-2</v>
      </c>
      <c r="P111" s="72">
        <f t="shared" si="84"/>
        <v>7.9112801149056305E-2</v>
      </c>
      <c r="Q111" s="72">
        <f t="shared" si="84"/>
        <v>8.0479051059399301E-2</v>
      </c>
      <c r="R111" s="72">
        <f t="shared" si="84"/>
        <v>8.2008705349385896E-2</v>
      </c>
      <c r="S111" s="72">
        <f t="shared" si="84"/>
        <v>8.3330904313862003E-2</v>
      </c>
      <c r="T111" s="72">
        <f t="shared" si="84"/>
        <v>9.4484408961449606E-2</v>
      </c>
      <c r="U111" s="72">
        <f t="shared" si="84"/>
        <v>8.9919745857669903E-2</v>
      </c>
      <c r="V111" s="72">
        <f t="shared" si="84"/>
        <v>9.1526517202757396E-2</v>
      </c>
      <c r="W111" s="72">
        <f t="shared" si="84"/>
        <v>9.7011836834964699E-2</v>
      </c>
      <c r="X111" s="72">
        <f t="shared" si="84"/>
        <v>8.9777730279995693E-2</v>
      </c>
      <c r="Y111" s="72">
        <f t="shared" si="84"/>
        <v>9.4439454794301506E-2</v>
      </c>
      <c r="Z111" s="72">
        <f t="shared" si="84"/>
        <v>9.8197237645878802E-2</v>
      </c>
      <c r="AA111" s="72">
        <f t="shared" si="84"/>
        <v>9.7834197102705189E-2</v>
      </c>
      <c r="AB111" s="72">
        <f t="shared" si="84"/>
        <v>9.7311896832392997E-2</v>
      </c>
      <c r="AC111" s="72">
        <f t="shared" si="84"/>
        <v>9.9736595897463406E-2</v>
      </c>
      <c r="AD111" s="72">
        <f t="shared" si="84"/>
        <v>0.10557695177306041</v>
      </c>
      <c r="AE111" s="72">
        <f t="shared" ref="AE111:AF111" si="85">SUBTOTAL(9,AE112:AE113)</f>
        <v>0.119121512529086</v>
      </c>
      <c r="AF111" s="72">
        <f t="shared" si="85"/>
        <v>0.12884329914678311</v>
      </c>
      <c r="AG111" s="72">
        <f>SUBTOTAL(9,AG112:AG113)</f>
        <v>0.13557887841251609</v>
      </c>
      <c r="AH111" s="72">
        <f t="shared" si="84"/>
        <v>0.1371028464898211</v>
      </c>
      <c r="AI111" s="72">
        <f>SUBTOTAL(9,AI112:AI113)</f>
        <v>6.8221006173465604E-2</v>
      </c>
      <c r="AJ111" s="72">
        <f t="shared" ref="AJ111" si="86">SUBTOTAL(9,AJ112:AJ113)</f>
        <v>4.0344853516083301E-2</v>
      </c>
      <c r="AK111" s="34">
        <f t="shared" si="52"/>
        <v>-0.46208015728649676</v>
      </c>
      <c r="AL111" s="42">
        <f t="shared" si="53"/>
        <v>-1.9802772363787469E-2</v>
      </c>
      <c r="AM111" s="42">
        <f t="shared" si="54"/>
        <v>-0.40861538433633748</v>
      </c>
      <c r="AN111" s="49">
        <f t="shared" si="55"/>
        <v>4.813160532699344E-2</v>
      </c>
    </row>
    <row r="112" spans="1:40" ht="14.5" hidden="1" outlineLevel="1" x14ac:dyDescent="0.35">
      <c r="A112" s="51" t="str">
        <f t="shared" si="74"/>
        <v>N2O</v>
      </c>
      <c r="B112" s="13" t="s">
        <v>52</v>
      </c>
      <c r="C112" s="13"/>
      <c r="D112" s="22" t="s">
        <v>32</v>
      </c>
      <c r="E112" s="54">
        <v>3.6959488423200001E-2</v>
      </c>
      <c r="F112" s="55">
        <v>3.5879049041799997E-2</v>
      </c>
      <c r="G112" s="55">
        <v>3.5248769512600003E-2</v>
      </c>
      <c r="H112" s="55">
        <v>3.5900946157999998E-2</v>
      </c>
      <c r="I112" s="55">
        <v>3.5786023884700001E-2</v>
      </c>
      <c r="J112" s="55">
        <v>4.4678264379099997E-2</v>
      </c>
      <c r="K112" s="55">
        <v>4.5282338855599999E-2</v>
      </c>
      <c r="L112" s="55">
        <v>4.54381698408E-2</v>
      </c>
      <c r="M112" s="55">
        <v>4.9274851288300003E-2</v>
      </c>
      <c r="N112" s="55">
        <v>5.1163476094699997E-2</v>
      </c>
      <c r="O112" s="55">
        <v>4.9982755781100001E-2</v>
      </c>
      <c r="P112" s="55">
        <v>5.4040725168900003E-2</v>
      </c>
      <c r="Q112" s="55">
        <v>5.38759260431E-2</v>
      </c>
      <c r="R112" s="55">
        <v>5.5632783786100003E-2</v>
      </c>
      <c r="S112" s="55">
        <v>6.1941264165000003E-2</v>
      </c>
      <c r="T112" s="55">
        <v>6.5903069887463903E-2</v>
      </c>
      <c r="U112" s="55">
        <v>6.2763885226017099E-2</v>
      </c>
      <c r="V112" s="55">
        <v>6.3993039226345999E-2</v>
      </c>
      <c r="W112" s="55">
        <v>6.6026008045436999E-2</v>
      </c>
      <c r="X112" s="55">
        <v>6.1819887078468597E-2</v>
      </c>
      <c r="Y112" s="55">
        <v>6.4431935861079703E-2</v>
      </c>
      <c r="Z112" s="55">
        <v>6.7848859754727903E-2</v>
      </c>
      <c r="AA112" s="55">
        <v>6.9894490052018393E-2</v>
      </c>
      <c r="AB112" s="55">
        <v>6.9631672324593802E-2</v>
      </c>
      <c r="AC112" s="55">
        <v>7.2345929975537807E-2</v>
      </c>
      <c r="AD112" s="55">
        <v>7.6536946074261106E-2</v>
      </c>
      <c r="AE112" s="55">
        <v>9.1182567632331901E-2</v>
      </c>
      <c r="AF112" s="55">
        <v>0.102462846828951</v>
      </c>
      <c r="AG112" s="55">
        <v>0.107886233911234</v>
      </c>
      <c r="AH112" s="55">
        <v>0.107360804741926</v>
      </c>
      <c r="AI112" s="55">
        <v>4.3706774525461699E-2</v>
      </c>
      <c r="AJ112" s="55">
        <v>2.5484064142225701E-2</v>
      </c>
      <c r="AK112" s="30">
        <f t="shared" si="52"/>
        <v>-0.31048655624169874</v>
      </c>
      <c r="AL112" s="40">
        <f t="shared" si="53"/>
        <v>-1.1920927063349018E-2</v>
      </c>
      <c r="AM112" s="38">
        <f t="shared" si="54"/>
        <v>-0.41693102685077399</v>
      </c>
      <c r="AN112" s="45">
        <f t="shared" si="55"/>
        <v>3.0402611746561895E-2</v>
      </c>
    </row>
    <row r="113" spans="1:40" ht="14.5" hidden="1" outlineLevel="1" x14ac:dyDescent="0.35">
      <c r="A113" s="51" t="str">
        <f t="shared" si="74"/>
        <v>N2O</v>
      </c>
      <c r="B113" s="13" t="s">
        <v>53</v>
      </c>
      <c r="C113" s="13"/>
      <c r="D113" s="22" t="s">
        <v>33</v>
      </c>
      <c r="E113" s="54">
        <v>3.8042120204149002E-2</v>
      </c>
      <c r="F113" s="55">
        <v>3.8104702808496198E-2</v>
      </c>
      <c r="G113" s="55">
        <v>3.1561781104931103E-2</v>
      </c>
      <c r="H113" s="55">
        <v>3.2573421377207701E-2</v>
      </c>
      <c r="I113" s="55">
        <v>4.95856129434546E-2</v>
      </c>
      <c r="J113" s="55">
        <v>4.0247429159708102E-2</v>
      </c>
      <c r="K113" s="55">
        <v>3.6769650529464799E-2</v>
      </c>
      <c r="L113" s="55">
        <v>3.6999226922613003E-2</v>
      </c>
      <c r="M113" s="55">
        <v>3.4993484640827098E-2</v>
      </c>
      <c r="N113" s="55">
        <v>2.8341103997518199E-2</v>
      </c>
      <c r="O113" s="55">
        <v>2.3147055439991099E-2</v>
      </c>
      <c r="P113" s="55">
        <v>2.5072075980156299E-2</v>
      </c>
      <c r="Q113" s="55">
        <v>2.66031250162993E-2</v>
      </c>
      <c r="R113" s="55">
        <v>2.6375921563285901E-2</v>
      </c>
      <c r="S113" s="55">
        <v>2.1389640148862001E-2</v>
      </c>
      <c r="T113" s="55">
        <v>2.85813390739857E-2</v>
      </c>
      <c r="U113" s="55">
        <v>2.71558606316528E-2</v>
      </c>
      <c r="V113" s="55">
        <v>2.75334779764114E-2</v>
      </c>
      <c r="W113" s="55">
        <v>3.09858287895277E-2</v>
      </c>
      <c r="X113" s="55">
        <v>2.79578432015271E-2</v>
      </c>
      <c r="Y113" s="55">
        <v>3.0007518933221799E-2</v>
      </c>
      <c r="Z113" s="55">
        <v>3.0348377891150899E-2</v>
      </c>
      <c r="AA113" s="55">
        <v>2.79397070506868E-2</v>
      </c>
      <c r="AB113" s="55">
        <v>2.7680224507799198E-2</v>
      </c>
      <c r="AC113" s="55">
        <v>2.73906659219256E-2</v>
      </c>
      <c r="AD113" s="55">
        <v>2.90400056987993E-2</v>
      </c>
      <c r="AE113" s="55">
        <v>2.7938944896754098E-2</v>
      </c>
      <c r="AF113" s="55">
        <v>2.63804523178321E-2</v>
      </c>
      <c r="AG113" s="55">
        <v>2.7692644501282102E-2</v>
      </c>
      <c r="AH113" s="80">
        <v>2.97420417478951E-2</v>
      </c>
      <c r="AI113" s="55">
        <v>2.4514231648003901E-2</v>
      </c>
      <c r="AJ113" s="80">
        <v>1.48607893738576E-2</v>
      </c>
      <c r="AK113" s="30">
        <f t="shared" si="52"/>
        <v>-0.60935959157615949</v>
      </c>
      <c r="AL113" s="40">
        <f t="shared" si="53"/>
        <v>-2.9866455654079527E-2</v>
      </c>
      <c r="AM113" s="38">
        <f t="shared" si="54"/>
        <v>-0.39378930625926201</v>
      </c>
      <c r="AN113" s="45">
        <f t="shared" si="55"/>
        <v>1.7728993580431548E-2</v>
      </c>
    </row>
    <row r="114" spans="1:40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/>
  </sheetPr>
  <dimension ref="A1:AN115"/>
  <sheetViews>
    <sheetView workbookViewId="0">
      <pane xSplit="4" ySplit="12" topLeftCell="E13" activePane="bottomRight" state="frozen"/>
      <selection activeCell="D1" sqref="D1"/>
      <selection pane="topRight" activeCell="E1" sqref="E1"/>
      <selection pane="bottomLeft" activeCell="D13" sqref="D13"/>
      <selection pane="bottomRight" activeCell="D1" sqref="D1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0.58203125" customWidth="1"/>
    <col min="5" max="36" width="10.58203125" customWidth="1"/>
    <col min="37" max="39" width="14.58203125" customWidth="1"/>
    <col min="40" max="40" width="20.58203125" customWidth="1"/>
  </cols>
  <sheetData>
    <row r="1" spans="1:40" ht="14.5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0" ht="14.5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4.5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0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0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0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0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0" ht="14.5" x14ac:dyDescent="0.35">
      <c r="A8" s="51"/>
      <c r="B8" s="1"/>
      <c r="C8" s="1"/>
      <c r="D8" s="4" t="s">
        <v>65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0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0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0" ht="31" x14ac:dyDescent="0.35">
      <c r="A11" s="51"/>
      <c r="B11" s="8"/>
      <c r="C11" s="8"/>
      <c r="D11" s="9"/>
      <c r="E11" s="10">
        <v>1990</v>
      </c>
      <c r="F11" s="10">
        <v>1991</v>
      </c>
      <c r="G11" s="10">
        <v>1992</v>
      </c>
      <c r="H11" s="10">
        <v>1993</v>
      </c>
      <c r="I11" s="10">
        <v>1994</v>
      </c>
      <c r="J11" s="10">
        <v>1995</v>
      </c>
      <c r="K11" s="10">
        <v>1996</v>
      </c>
      <c r="L11" s="10">
        <v>1997</v>
      </c>
      <c r="M11" s="10">
        <v>1998</v>
      </c>
      <c r="N11" s="10">
        <v>1999</v>
      </c>
      <c r="O11" s="10">
        <v>2000</v>
      </c>
      <c r="P11" s="10">
        <v>2001</v>
      </c>
      <c r="Q11" s="10">
        <v>2002</v>
      </c>
      <c r="R11" s="10">
        <v>2003</v>
      </c>
      <c r="S11" s="10">
        <v>2004</v>
      </c>
      <c r="T11" s="10">
        <v>2005</v>
      </c>
      <c r="U11" s="10">
        <v>2006</v>
      </c>
      <c r="V11" s="10">
        <v>2007</v>
      </c>
      <c r="W11" s="10">
        <v>2008</v>
      </c>
      <c r="X11" s="10">
        <v>2009</v>
      </c>
      <c r="Y11" s="10">
        <v>2010</v>
      </c>
      <c r="Z11" s="10">
        <v>2011</v>
      </c>
      <c r="AA11" s="10">
        <v>2012</v>
      </c>
      <c r="AB11" s="10">
        <v>2013</v>
      </c>
      <c r="AC11" s="10">
        <v>2014</v>
      </c>
      <c r="AD11" s="10">
        <v>2015</v>
      </c>
      <c r="AE11" s="10">
        <v>2016</v>
      </c>
      <c r="AF11" s="10">
        <v>2017</v>
      </c>
      <c r="AG11" s="10">
        <v>2018</v>
      </c>
      <c r="AH11" s="82">
        <v>2019</v>
      </c>
      <c r="AI11" s="10">
        <v>2020</v>
      </c>
      <c r="AJ11" s="10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0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0" ht="15.5" x14ac:dyDescent="0.35">
      <c r="A13" s="51"/>
      <c r="B13" s="13"/>
      <c r="C13" s="13"/>
      <c r="D13" s="14" t="s">
        <v>1</v>
      </c>
      <c r="E13" s="56">
        <f>SUBTOTAL(9,E14:E110)</f>
        <v>555.58087118757248</v>
      </c>
      <c r="F13" s="64">
        <f t="shared" ref="F13:AH13" si="0">SUBTOTAL(9,F14:F110)</f>
        <v>548.99574419691828</v>
      </c>
      <c r="G13" s="64">
        <f t="shared" si="0"/>
        <v>558.64902538287993</v>
      </c>
      <c r="H13" s="64">
        <f t="shared" si="0"/>
        <v>556.83734564554527</v>
      </c>
      <c r="I13" s="64">
        <f t="shared" si="0"/>
        <v>584.14249262656108</v>
      </c>
      <c r="J13" s="64">
        <f t="shared" si="0"/>
        <v>591.67937528649907</v>
      </c>
      <c r="K13" s="64">
        <f t="shared" si="0"/>
        <v>588.06474521616155</v>
      </c>
      <c r="L13" s="64">
        <f t="shared" si="0"/>
        <v>598.21275680347196</v>
      </c>
      <c r="M13" s="64">
        <f t="shared" si="0"/>
        <v>602.88089111606769</v>
      </c>
      <c r="N13" s="64">
        <f t="shared" si="0"/>
        <v>614.38577396229482</v>
      </c>
      <c r="O13" s="64">
        <f t="shared" si="0"/>
        <v>614.11254245820044</v>
      </c>
      <c r="P13" s="64">
        <f t="shared" si="0"/>
        <v>618.70957748246849</v>
      </c>
      <c r="Q13" s="64">
        <f t="shared" si="0"/>
        <v>636.78054677590626</v>
      </c>
      <c r="R13" s="64">
        <f t="shared" si="0"/>
        <v>654.3985138298176</v>
      </c>
      <c r="S13" s="64">
        <f t="shared" si="0"/>
        <v>675.71709139843892</v>
      </c>
      <c r="T13" s="64">
        <f t="shared" si="0"/>
        <v>665.2434757138675</v>
      </c>
      <c r="U13" s="64">
        <f t="shared" si="0"/>
        <v>668.79217454972479</v>
      </c>
      <c r="V13" s="64">
        <f t="shared" si="0"/>
        <v>677.7612640126323</v>
      </c>
      <c r="W13" s="64">
        <f t="shared" si="0"/>
        <v>665.46008767370017</v>
      </c>
      <c r="X13" s="64">
        <f t="shared" si="0"/>
        <v>655.74725714457702</v>
      </c>
      <c r="Y13" s="64">
        <f t="shared" si="0"/>
        <v>657.30332249503863</v>
      </c>
      <c r="Z13" s="64">
        <f t="shared" si="0"/>
        <v>649.94360571433765</v>
      </c>
      <c r="AA13" s="64">
        <f t="shared" si="0"/>
        <v>637.57716902891468</v>
      </c>
      <c r="AB13" s="64">
        <f t="shared" si="0"/>
        <v>636.25641920244141</v>
      </c>
      <c r="AC13" s="64">
        <f t="shared" si="0"/>
        <v>636.12786658661776</v>
      </c>
      <c r="AD13" s="64">
        <f t="shared" si="0"/>
        <v>649.98516782289096</v>
      </c>
      <c r="AE13" s="64">
        <f t="shared" ref="AE13:AF13" si="1">SUBTOTAL(9,AE14:AE110)</f>
        <v>661.30287407992455</v>
      </c>
      <c r="AF13" s="64">
        <f t="shared" si="1"/>
        <v>672.11103988896207</v>
      </c>
      <c r="AG13" s="64">
        <f t="shared" ref="AG13" si="2">SUBTOTAL(9,AG14:AG110)</f>
        <v>665.76324178866503</v>
      </c>
      <c r="AH13" s="64">
        <f t="shared" si="0"/>
        <v>664.97089960860671</v>
      </c>
      <c r="AI13" s="64">
        <f t="shared" ref="AI13:AJ13" si="3">SUBTOTAL(9,AI14:AI110)</f>
        <v>602.39453075676818</v>
      </c>
      <c r="AJ13" s="64">
        <f t="shared" si="3"/>
        <v>616.63927570878639</v>
      </c>
      <c r="AK13" s="27">
        <f t="shared" ref="AK13:AK44" si="4">IFERROR(AJ13/E13-1,"")</f>
        <v>0.10990012019438233</v>
      </c>
      <c r="AL13" s="35">
        <f t="shared" ref="AL13:AL44" si="5">IFERROR(POWER(AJ13/E13,1/(AJ$11-E$11))-1,"")</f>
        <v>3.3692124173452243E-3</v>
      </c>
      <c r="AM13" s="35">
        <f t="shared" ref="AM13:AM44" si="6">IFERROR(AJ13/AI13-1,"")</f>
        <v>2.3646869658864533E-2</v>
      </c>
      <c r="AN13" s="26"/>
    </row>
    <row r="14" spans="1:40" ht="14.5" x14ac:dyDescent="0.35">
      <c r="A14" s="51"/>
      <c r="B14" s="13"/>
      <c r="C14" s="13"/>
      <c r="D14" s="15" t="s">
        <v>2</v>
      </c>
      <c r="E14" s="57">
        <f>SUBTOTAL(9,E15:E101)</f>
        <v>555.58087118757248</v>
      </c>
      <c r="F14" s="65">
        <f t="shared" ref="F14:AH14" si="7">SUBTOTAL(9,F15:F101)</f>
        <v>548.99574419691828</v>
      </c>
      <c r="G14" s="65">
        <f t="shared" si="7"/>
        <v>558.64902538287993</v>
      </c>
      <c r="H14" s="65">
        <f t="shared" si="7"/>
        <v>556.83734564554527</v>
      </c>
      <c r="I14" s="65">
        <f t="shared" si="7"/>
        <v>584.14249262656108</v>
      </c>
      <c r="J14" s="65">
        <f t="shared" si="7"/>
        <v>591.67937528649907</v>
      </c>
      <c r="K14" s="65">
        <f t="shared" si="7"/>
        <v>588.06474521616155</v>
      </c>
      <c r="L14" s="65">
        <f t="shared" si="7"/>
        <v>598.21275680347196</v>
      </c>
      <c r="M14" s="65">
        <f t="shared" si="7"/>
        <v>602.88089111606769</v>
      </c>
      <c r="N14" s="65">
        <f t="shared" si="7"/>
        <v>614.38577396229482</v>
      </c>
      <c r="O14" s="65">
        <f t="shared" si="7"/>
        <v>614.11254245820044</v>
      </c>
      <c r="P14" s="65">
        <f t="shared" si="7"/>
        <v>618.70957748246849</v>
      </c>
      <c r="Q14" s="65">
        <f t="shared" si="7"/>
        <v>636.78054677590626</v>
      </c>
      <c r="R14" s="65">
        <f t="shared" si="7"/>
        <v>654.3985138298176</v>
      </c>
      <c r="S14" s="65">
        <f t="shared" si="7"/>
        <v>675.71709139843892</v>
      </c>
      <c r="T14" s="65">
        <f t="shared" si="7"/>
        <v>665.2434757138675</v>
      </c>
      <c r="U14" s="65">
        <f t="shared" si="7"/>
        <v>668.79217454972479</v>
      </c>
      <c r="V14" s="65">
        <f t="shared" si="7"/>
        <v>677.7612640126323</v>
      </c>
      <c r="W14" s="65">
        <f t="shared" si="7"/>
        <v>665.46008767370017</v>
      </c>
      <c r="X14" s="65">
        <f t="shared" si="7"/>
        <v>655.74725714457702</v>
      </c>
      <c r="Y14" s="65">
        <f t="shared" si="7"/>
        <v>657.30332249503863</v>
      </c>
      <c r="Z14" s="65">
        <f t="shared" si="7"/>
        <v>649.94360571433765</v>
      </c>
      <c r="AA14" s="65">
        <f t="shared" si="7"/>
        <v>637.57716902891468</v>
      </c>
      <c r="AB14" s="65">
        <f t="shared" si="7"/>
        <v>636.25641920244141</v>
      </c>
      <c r="AC14" s="65">
        <f t="shared" si="7"/>
        <v>636.12786658661776</v>
      </c>
      <c r="AD14" s="65">
        <f t="shared" si="7"/>
        <v>649.98516782289096</v>
      </c>
      <c r="AE14" s="65">
        <f t="shared" ref="AE14:AF14" si="8">SUBTOTAL(9,AE15:AE101)</f>
        <v>661.30287407992455</v>
      </c>
      <c r="AF14" s="65">
        <f t="shared" si="8"/>
        <v>672.11103988896207</v>
      </c>
      <c r="AG14" s="65">
        <f t="shared" ref="AG14" si="9">SUBTOTAL(9,AG15:AG101)</f>
        <v>665.76324178866503</v>
      </c>
      <c r="AH14" s="65">
        <f t="shared" si="7"/>
        <v>664.97089960860671</v>
      </c>
      <c r="AI14" s="65">
        <f t="shared" ref="AI14:AJ14" si="10">SUBTOTAL(9,AI15:AI101)</f>
        <v>602.39453075676818</v>
      </c>
      <c r="AJ14" s="65">
        <f t="shared" si="10"/>
        <v>616.63927570878639</v>
      </c>
      <c r="AK14" s="28">
        <f t="shared" si="4"/>
        <v>0.10990012019438233</v>
      </c>
      <c r="AL14" s="36">
        <f t="shared" si="5"/>
        <v>3.3692124173452243E-3</v>
      </c>
      <c r="AM14" s="36">
        <f t="shared" si="6"/>
        <v>2.3646869658864533E-2</v>
      </c>
      <c r="AN14" s="43">
        <f t="shared" ref="AN14:AN45" si="11">AJ14/$AJ$13</f>
        <v>1</v>
      </c>
    </row>
    <row r="15" spans="1:40" ht="14.5" collapsed="1" x14ac:dyDescent="0.35">
      <c r="A15" s="51"/>
      <c r="B15" s="13"/>
      <c r="C15" s="13"/>
      <c r="D15" s="16" t="s">
        <v>3</v>
      </c>
      <c r="E15" s="58">
        <f>SUBTOTAL(9,E16:E27)</f>
        <v>2.3560678308452796</v>
      </c>
      <c r="F15" s="66">
        <f t="shared" ref="F15:AH15" si="12">SUBTOTAL(9,F16:F27)</f>
        <v>2.6048176615071643</v>
      </c>
      <c r="G15" s="66">
        <f t="shared" si="12"/>
        <v>2.9636610594149992</v>
      </c>
      <c r="H15" s="66">
        <f t="shared" si="12"/>
        <v>2.7181896608906388</v>
      </c>
      <c r="I15" s="66">
        <f t="shared" si="12"/>
        <v>2.2417988308625549</v>
      </c>
      <c r="J15" s="66">
        <f t="shared" si="12"/>
        <v>1.8818366899250192</v>
      </c>
      <c r="K15" s="66">
        <f t="shared" si="12"/>
        <v>2.3330898385185668</v>
      </c>
      <c r="L15" s="66">
        <f t="shared" si="12"/>
        <v>3.0431557502324922</v>
      </c>
      <c r="M15" s="66">
        <f t="shared" si="12"/>
        <v>2.3692645968808512</v>
      </c>
      <c r="N15" s="66">
        <f t="shared" si="12"/>
        <v>2.9189567628482926</v>
      </c>
      <c r="O15" s="66">
        <f t="shared" si="12"/>
        <v>2.8294686905510993</v>
      </c>
      <c r="P15" s="66">
        <f t="shared" si="12"/>
        <v>3.4177853981358894</v>
      </c>
      <c r="Q15" s="66">
        <f t="shared" si="12"/>
        <v>2.9849759260105682</v>
      </c>
      <c r="R15" s="66">
        <f t="shared" si="12"/>
        <v>2.9587598221901281</v>
      </c>
      <c r="S15" s="66">
        <f t="shared" si="12"/>
        <v>2.3302159301191652</v>
      </c>
      <c r="T15" s="66">
        <f t="shared" si="12"/>
        <v>2.980345970893103</v>
      </c>
      <c r="U15" s="66">
        <f t="shared" si="12"/>
        <v>3.02097340557635</v>
      </c>
      <c r="V15" s="66">
        <f t="shared" si="12"/>
        <v>3.1531592462903379</v>
      </c>
      <c r="W15" s="66">
        <f t="shared" si="12"/>
        <v>3.0599724279743605</v>
      </c>
      <c r="X15" s="66">
        <f t="shared" si="12"/>
        <v>2.5465741930096075</v>
      </c>
      <c r="Y15" s="66">
        <f t="shared" si="12"/>
        <v>2.7500883812707233</v>
      </c>
      <c r="Z15" s="66">
        <f t="shared" si="12"/>
        <v>2.3949703324154537</v>
      </c>
      <c r="AA15" s="66">
        <f t="shared" si="12"/>
        <v>2.6411481526215099</v>
      </c>
      <c r="AB15" s="66">
        <f t="shared" si="12"/>
        <v>2.4344752820708231</v>
      </c>
      <c r="AC15" s="66">
        <f t="shared" si="12"/>
        <v>2.1003586981781321</v>
      </c>
      <c r="AD15" s="66">
        <f t="shared" si="12"/>
        <v>2.0381903210364145</v>
      </c>
      <c r="AE15" s="66">
        <f t="shared" ref="AE15:AF15" si="13">SUBTOTAL(9,AE16:AE27)</f>
        <v>1.7504790240762009</v>
      </c>
      <c r="AF15" s="66">
        <f t="shared" si="13"/>
        <v>2.0476798552112028</v>
      </c>
      <c r="AG15" s="66">
        <f t="shared" ref="AG15" si="14">SUBTOTAL(9,AG16:AG27)</f>
        <v>1.7901066291523124</v>
      </c>
      <c r="AH15" s="66">
        <f t="shared" si="12"/>
        <v>1.8776588685884485</v>
      </c>
      <c r="AI15" s="66">
        <f t="shared" ref="AI15:AJ15" si="15">SUBTOTAL(9,AI16:AI27)</f>
        <v>1.9620788937805851</v>
      </c>
      <c r="AJ15" s="66">
        <f t="shared" si="15"/>
        <v>1.6981693361360706</v>
      </c>
      <c r="AK15" s="29">
        <f t="shared" si="4"/>
        <v>-0.27923580386612923</v>
      </c>
      <c r="AL15" s="37">
        <f t="shared" si="5"/>
        <v>-1.0507096100295099E-2</v>
      </c>
      <c r="AM15" s="37">
        <f t="shared" si="6"/>
        <v>-0.13450506933286799</v>
      </c>
      <c r="AN15" s="44">
        <f t="shared" si="11"/>
        <v>2.7539104352121203E-3</v>
      </c>
    </row>
    <row r="16" spans="1:40" ht="14.5" hidden="1" outlineLevel="1" x14ac:dyDescent="0.35">
      <c r="A16" s="51"/>
      <c r="B16" s="13"/>
      <c r="C16" s="13"/>
      <c r="D16" s="17" t="s">
        <v>4</v>
      </c>
      <c r="E16" s="59">
        <f>SUBTOTAL(9,E17:E20)</f>
        <v>1.6792819465728015</v>
      </c>
      <c r="F16" s="67">
        <f t="shared" ref="F16:AH16" si="16">SUBTOTAL(9,F17:F20)</f>
        <v>2.0202320584482951</v>
      </c>
      <c r="G16" s="67">
        <f t="shared" si="16"/>
        <v>2.275545467017047</v>
      </c>
      <c r="H16" s="67">
        <f t="shared" si="16"/>
        <v>2.0433527335559241</v>
      </c>
      <c r="I16" s="67">
        <f t="shared" si="16"/>
        <v>1.6327728622487516</v>
      </c>
      <c r="J16" s="67">
        <f t="shared" si="16"/>
        <v>1.4060641711050634</v>
      </c>
      <c r="K16" s="67">
        <f t="shared" si="16"/>
        <v>1.9194771127711241</v>
      </c>
      <c r="L16" s="67">
        <f t="shared" si="16"/>
        <v>2.7169438999918882</v>
      </c>
      <c r="M16" s="67">
        <f t="shared" si="16"/>
        <v>2.0709034391364844</v>
      </c>
      <c r="N16" s="67">
        <f t="shared" si="16"/>
        <v>2.6350801121702099</v>
      </c>
      <c r="O16" s="67">
        <f t="shared" si="16"/>
        <v>2.5506465870175101</v>
      </c>
      <c r="P16" s="67">
        <f t="shared" si="16"/>
        <v>3.1364279955560099</v>
      </c>
      <c r="Q16" s="67">
        <f t="shared" si="16"/>
        <v>2.6984334339080172</v>
      </c>
      <c r="R16" s="67">
        <f t="shared" si="16"/>
        <v>2.6813725402354236</v>
      </c>
      <c r="S16" s="67">
        <f t="shared" si="16"/>
        <v>2.0470399300456221</v>
      </c>
      <c r="T16" s="67">
        <f t="shared" si="16"/>
        <v>2.6880809563985708</v>
      </c>
      <c r="U16" s="67">
        <f t="shared" si="16"/>
        <v>2.7230960318945403</v>
      </c>
      <c r="V16" s="67">
        <f t="shared" si="16"/>
        <v>2.8748441075516458</v>
      </c>
      <c r="W16" s="67">
        <f t="shared" si="16"/>
        <v>2.7816502320502385</v>
      </c>
      <c r="X16" s="67">
        <f t="shared" si="16"/>
        <v>2.254537758222197</v>
      </c>
      <c r="Y16" s="67">
        <f t="shared" si="16"/>
        <v>2.4446380394141478</v>
      </c>
      <c r="Z16" s="67">
        <f t="shared" si="16"/>
        <v>2.0538773838143665</v>
      </c>
      <c r="AA16" s="67">
        <f t="shared" si="16"/>
        <v>2.2868652095268192</v>
      </c>
      <c r="AB16" s="67">
        <f t="shared" si="16"/>
        <v>2.0978197259061813</v>
      </c>
      <c r="AC16" s="67">
        <f t="shared" si="16"/>
        <v>1.7630637212518578</v>
      </c>
      <c r="AD16" s="67">
        <f t="shared" si="16"/>
        <v>1.6968788780951498</v>
      </c>
      <c r="AE16" s="67">
        <f t="shared" ref="AE16:AF16" si="17">SUBTOTAL(9,AE17:AE20)</f>
        <v>1.4433345893110683</v>
      </c>
      <c r="AF16" s="67">
        <f t="shared" si="17"/>
        <v>1.7264242667150094</v>
      </c>
      <c r="AG16" s="67">
        <f t="shared" ref="AG16" si="18">SUBTOTAL(9,AG17:AG20)</f>
        <v>1.4657533098022761</v>
      </c>
      <c r="AH16" s="67">
        <f t="shared" si="16"/>
        <v>1.5466230755689094</v>
      </c>
      <c r="AI16" s="67">
        <f t="shared" ref="AI16:AJ16" si="19">SUBTOTAL(9,AI17:AI20)</f>
        <v>1.7104553261351203</v>
      </c>
      <c r="AJ16" s="67">
        <f t="shared" si="19"/>
        <v>1.4311126990016254</v>
      </c>
      <c r="AK16" s="30">
        <f t="shared" si="4"/>
        <v>-0.14778295454057466</v>
      </c>
      <c r="AL16" s="38">
        <f t="shared" si="5"/>
        <v>-5.1452350017732185E-3</v>
      </c>
      <c r="AM16" s="38">
        <f t="shared" si="6"/>
        <v>-0.16331477523279536</v>
      </c>
      <c r="AN16" s="45">
        <f t="shared" si="11"/>
        <v>2.3208263816096621E-3</v>
      </c>
    </row>
    <row r="17" spans="1:40" ht="14.5" hidden="1" outlineLevel="2" x14ac:dyDescent="0.35">
      <c r="A17" s="51" t="s">
        <v>60</v>
      </c>
      <c r="B17" s="13" t="s">
        <v>4</v>
      </c>
      <c r="C17" s="13" t="s">
        <v>5</v>
      </c>
      <c r="D17" s="18" t="s">
        <v>5</v>
      </c>
      <c r="E17" s="60">
        <v>1.62999376416</v>
      </c>
      <c r="F17" s="69">
        <v>1.990156464</v>
      </c>
      <c r="G17" s="69">
        <v>2.1512268288</v>
      </c>
      <c r="H17" s="69">
        <v>1.9867578336</v>
      </c>
      <c r="I17" s="69">
        <v>1.588486464</v>
      </c>
      <c r="J17" s="69">
        <v>1.3394050848000001</v>
      </c>
      <c r="K17" s="69">
        <v>1.8521682021710699</v>
      </c>
      <c r="L17" s="69">
        <v>2.5980547809085199</v>
      </c>
      <c r="M17" s="69">
        <v>1.9926191601275001</v>
      </c>
      <c r="N17" s="69">
        <v>2.52452564400873</v>
      </c>
      <c r="O17" s="69">
        <v>2.4600564878078601</v>
      </c>
      <c r="P17" s="69">
        <v>3.0023050456811098</v>
      </c>
      <c r="Q17" s="69">
        <v>2.56302734512562</v>
      </c>
      <c r="R17" s="69">
        <v>2.3888030744625199</v>
      </c>
      <c r="S17" s="69">
        <v>1.6652782768896</v>
      </c>
      <c r="T17" s="69">
        <v>2.2124788512926501</v>
      </c>
      <c r="U17" s="69">
        <v>2.2669275047131001</v>
      </c>
      <c r="V17" s="69">
        <v>2.6360650623405801</v>
      </c>
      <c r="W17" s="69">
        <v>2.3739462479462601</v>
      </c>
      <c r="X17" s="69">
        <v>2.0008272198507902</v>
      </c>
      <c r="Y17" s="69">
        <v>2.30960111184715</v>
      </c>
      <c r="Z17" s="69">
        <v>1.89534841106976</v>
      </c>
      <c r="AA17" s="69">
        <v>2.0190351372799298</v>
      </c>
      <c r="AB17" s="69">
        <v>1.93171395681513</v>
      </c>
      <c r="AC17" s="69">
        <v>1.6317534244324601</v>
      </c>
      <c r="AD17" s="69">
        <v>1.57511039194088</v>
      </c>
      <c r="AE17" s="69">
        <v>1.38126725227115</v>
      </c>
      <c r="AF17" s="69">
        <v>1.65582189726596</v>
      </c>
      <c r="AG17" s="69">
        <v>1.35536067930964</v>
      </c>
      <c r="AH17" s="69">
        <v>1.37333655091217</v>
      </c>
      <c r="AI17" s="69">
        <v>1.4994741617167799</v>
      </c>
      <c r="AJ17" s="69">
        <v>1.18870320996431</v>
      </c>
      <c r="AK17" s="31">
        <f t="shared" si="4"/>
        <v>-0.27073143707583713</v>
      </c>
      <c r="AL17" s="39">
        <f t="shared" si="5"/>
        <v>-1.0132612931532892E-2</v>
      </c>
      <c r="AM17" s="39">
        <f t="shared" si="6"/>
        <v>-0.20725328897742501</v>
      </c>
      <c r="AN17" s="46">
        <f t="shared" si="11"/>
        <v>1.9277124516565599E-3</v>
      </c>
    </row>
    <row r="18" spans="1:40" ht="14.5" hidden="1" outlineLevel="2" x14ac:dyDescent="0.35">
      <c r="A18" s="51" t="str">
        <f>IF(B18="","",A$17)</f>
        <v>CO</v>
      </c>
      <c r="B18" s="13" t="s">
        <v>4</v>
      </c>
      <c r="C18" s="13" t="s">
        <v>6</v>
      </c>
      <c r="D18" s="18" t="s">
        <v>6</v>
      </c>
      <c r="E18" s="60">
        <v>4.4508473833288299E-2</v>
      </c>
      <c r="F18" s="69">
        <v>2.0723813056379801E-2</v>
      </c>
      <c r="G18" s="69">
        <v>8.2765130159158304E-2</v>
      </c>
      <c r="H18" s="69">
        <v>4.03989614243324E-2</v>
      </c>
      <c r="I18" s="69">
        <v>3.5229444294577798E-2</v>
      </c>
      <c r="J18" s="69">
        <v>5.16515303791686E-2</v>
      </c>
      <c r="K18" s="69">
        <v>5.65946333942439E-2</v>
      </c>
      <c r="L18" s="69">
        <v>0.110304166286496</v>
      </c>
      <c r="M18" s="69">
        <v>7.0601859032846701E-2</v>
      </c>
      <c r="N18" s="69">
        <v>0.1026910459575</v>
      </c>
      <c r="O18" s="69">
        <v>8.2822169924999994E-2</v>
      </c>
      <c r="P18" s="69">
        <v>0.12680793947249999</v>
      </c>
      <c r="Q18" s="69">
        <v>0.12712054517099999</v>
      </c>
      <c r="R18" s="69">
        <v>0.278121404844</v>
      </c>
      <c r="S18" s="69">
        <v>0.36407559120659999</v>
      </c>
      <c r="T18" s="69">
        <v>0.46121046291000001</v>
      </c>
      <c r="U18" s="69">
        <v>0.43592959507266899</v>
      </c>
      <c r="V18" s="69">
        <v>0.22287488992911</v>
      </c>
      <c r="W18" s="69">
        <v>0.36845140098461798</v>
      </c>
      <c r="X18" s="69">
        <v>0.23616239647475101</v>
      </c>
      <c r="Y18" s="69">
        <v>0.11828496354844301</v>
      </c>
      <c r="Z18" s="69">
        <v>0.14113008690977699</v>
      </c>
      <c r="AA18" s="69">
        <v>0.25071495601674698</v>
      </c>
      <c r="AB18" s="69">
        <v>0.150173664573233</v>
      </c>
      <c r="AC18" s="69">
        <v>0.113009104126905</v>
      </c>
      <c r="AD18" s="69">
        <v>0.102553520601535</v>
      </c>
      <c r="AE18" s="69">
        <v>4.1421441363749999E-2</v>
      </c>
      <c r="AF18" s="69">
        <v>4.8573052359744302E-2</v>
      </c>
      <c r="AG18" s="69">
        <v>8.7331282301298094E-2</v>
      </c>
      <c r="AH18" s="69">
        <v>0.15087779860172901</v>
      </c>
      <c r="AI18" s="69">
        <v>0.166656574896723</v>
      </c>
      <c r="AJ18" s="69">
        <v>0.215841002985806</v>
      </c>
      <c r="AK18" s="31">
        <f t="shared" si="4"/>
        <v>3.8494361724076125</v>
      </c>
      <c r="AL18" s="39">
        <f t="shared" si="5"/>
        <v>5.2250334559709621E-2</v>
      </c>
      <c r="AM18" s="39">
        <f t="shared" si="6"/>
        <v>0.29512443850212655</v>
      </c>
      <c r="AN18" s="46">
        <f t="shared" si="11"/>
        <v>3.5002798473663706E-4</v>
      </c>
    </row>
    <row r="19" spans="1:40" ht="14.5" hidden="1" outlineLevel="2" x14ac:dyDescent="0.35">
      <c r="A19" s="51" t="str">
        <f t="shared" ref="A19:A83" si="20">IF(B19="","",A$17)</f>
        <v>CO</v>
      </c>
      <c r="B19" s="13" t="s">
        <v>4</v>
      </c>
      <c r="C19" s="13" t="s">
        <v>7</v>
      </c>
      <c r="D19" s="18" t="s">
        <v>7</v>
      </c>
      <c r="E19" s="60">
        <v>2.0814288035131598E-3</v>
      </c>
      <c r="F19" s="69">
        <v>4.4049351359153298E-3</v>
      </c>
      <c r="G19" s="69">
        <v>3.6156948505888402E-2</v>
      </c>
      <c r="H19" s="69">
        <v>1.07993789795918E-2</v>
      </c>
      <c r="I19" s="69">
        <v>3.66039440217391E-3</v>
      </c>
      <c r="J19" s="69">
        <v>8.7562152322945598E-3</v>
      </c>
      <c r="K19" s="69">
        <v>3.4051326290099999E-3</v>
      </c>
      <c r="L19" s="69">
        <v>1.55247272727273E-5</v>
      </c>
      <c r="M19" s="69">
        <v>5.5359522333754403E-4</v>
      </c>
      <c r="N19" s="69">
        <v>8.7558463799999994E-6</v>
      </c>
      <c r="O19" s="69">
        <v>2.7710806499999999E-6</v>
      </c>
      <c r="P19" s="69">
        <v>0</v>
      </c>
      <c r="Q19" s="69">
        <v>8.2946400000000002E-7</v>
      </c>
      <c r="R19" s="69">
        <v>3.4241038814399999E-3</v>
      </c>
      <c r="S19" s="69">
        <v>4.6132260071999999E-3</v>
      </c>
      <c r="T19" s="69">
        <v>7.1197377746299998E-4</v>
      </c>
      <c r="U19" s="69">
        <v>4.4053581658240002E-3</v>
      </c>
      <c r="V19" s="69">
        <v>2.5130916376699998E-4</v>
      </c>
      <c r="W19" s="69">
        <v>2.4168778318584001E-2</v>
      </c>
      <c r="X19" s="69">
        <v>1.6889472260160001E-3</v>
      </c>
      <c r="Y19" s="69">
        <v>3.8502846369599999E-4</v>
      </c>
      <c r="Z19" s="69">
        <v>2.9691853059001601E-4</v>
      </c>
      <c r="AA19" s="69">
        <v>6.11542311594274E-4</v>
      </c>
      <c r="AB19" s="69">
        <v>6.0414455003287703E-4</v>
      </c>
      <c r="AC19" s="69">
        <v>5.6930700326614995E-4</v>
      </c>
      <c r="AD19" s="69">
        <v>1.96087341450192E-4</v>
      </c>
      <c r="AE19" s="69">
        <v>5.68787501931299E-4</v>
      </c>
      <c r="AF19" s="69">
        <v>9.1687345017516897E-4</v>
      </c>
      <c r="AG19" s="69">
        <v>1.8630007623793401E-3</v>
      </c>
      <c r="AH19" s="69">
        <v>5.8090073847429395E-4</v>
      </c>
      <c r="AI19" s="69">
        <v>2.17078488974831E-2</v>
      </c>
      <c r="AJ19" s="69">
        <v>4.63839021160589E-3</v>
      </c>
      <c r="AK19" s="31">
        <f t="shared" si="4"/>
        <v>1.228464506581699</v>
      </c>
      <c r="AL19" s="39">
        <f t="shared" si="5"/>
        <v>2.6185776997541765E-2</v>
      </c>
      <c r="AM19" s="39">
        <f t="shared" si="6"/>
        <v>-0.78632658475231576</v>
      </c>
      <c r="AN19" s="46">
        <f t="shared" si="11"/>
        <v>7.5220479692513341E-6</v>
      </c>
    </row>
    <row r="20" spans="1:40" ht="14.5" hidden="1" outlineLevel="2" x14ac:dyDescent="0.35">
      <c r="A20" s="51" t="str">
        <f t="shared" si="20"/>
        <v>CO</v>
      </c>
      <c r="B20" s="13" t="s">
        <v>4</v>
      </c>
      <c r="C20" s="13" t="s">
        <v>8</v>
      </c>
      <c r="D20" s="18" t="s">
        <v>8</v>
      </c>
      <c r="E20" s="60">
        <v>2.698279776E-3</v>
      </c>
      <c r="F20" s="69">
        <v>4.9468462560000002E-3</v>
      </c>
      <c r="G20" s="69">
        <v>5.396559552E-3</v>
      </c>
      <c r="H20" s="69">
        <v>5.396559552E-3</v>
      </c>
      <c r="I20" s="69">
        <v>5.396559552E-3</v>
      </c>
      <c r="J20" s="69">
        <v>6.2513406935999997E-3</v>
      </c>
      <c r="K20" s="69">
        <v>7.3091445768000002E-3</v>
      </c>
      <c r="L20" s="69">
        <v>8.5694280695999998E-3</v>
      </c>
      <c r="M20" s="69">
        <v>7.1288247528E-3</v>
      </c>
      <c r="N20" s="69">
        <v>7.8546663575999997E-3</v>
      </c>
      <c r="O20" s="69">
        <v>7.7651582040000004E-3</v>
      </c>
      <c r="P20" s="69">
        <v>7.3150104023999999E-3</v>
      </c>
      <c r="Q20" s="69">
        <v>8.2847141473967999E-3</v>
      </c>
      <c r="R20" s="69">
        <v>1.1023957047463199E-2</v>
      </c>
      <c r="S20" s="69">
        <v>1.30728359422224E-2</v>
      </c>
      <c r="T20" s="69">
        <v>1.3679668418457599E-2</v>
      </c>
      <c r="U20" s="69">
        <v>1.58335739429472E-2</v>
      </c>
      <c r="V20" s="69">
        <v>1.5652846118188801E-2</v>
      </c>
      <c r="W20" s="69">
        <v>1.5083804800776601E-2</v>
      </c>
      <c r="X20" s="69">
        <v>1.5859194670639801E-2</v>
      </c>
      <c r="Y20" s="69">
        <v>1.6366935554859099E-2</v>
      </c>
      <c r="Z20" s="69">
        <v>1.7101967304239799E-2</v>
      </c>
      <c r="AA20" s="69">
        <v>1.6503573918547801E-2</v>
      </c>
      <c r="AB20" s="69">
        <v>1.53279599677853E-2</v>
      </c>
      <c r="AC20" s="69">
        <v>1.7731885689226599E-2</v>
      </c>
      <c r="AD20" s="69">
        <v>1.9018878211284802E-2</v>
      </c>
      <c r="AE20" s="69">
        <v>2.0077108174237E-2</v>
      </c>
      <c r="AF20" s="69">
        <v>2.111244363913E-2</v>
      </c>
      <c r="AG20" s="69">
        <v>2.1198347428958601E-2</v>
      </c>
      <c r="AH20" s="69">
        <v>2.1827825316536299E-2</v>
      </c>
      <c r="AI20" s="69">
        <v>2.26167406241343E-2</v>
      </c>
      <c r="AJ20" s="69">
        <v>2.1930095839903501E-2</v>
      </c>
      <c r="AK20" s="31">
        <f t="shared" si="4"/>
        <v>7.1274358704245433</v>
      </c>
      <c r="AL20" s="39">
        <f t="shared" si="5"/>
        <v>6.9925012196672132E-2</v>
      </c>
      <c r="AM20" s="39">
        <f t="shared" si="6"/>
        <v>-3.0360023826690563E-2</v>
      </c>
      <c r="AN20" s="46">
        <f t="shared" si="11"/>
        <v>3.5563897247213605E-5</v>
      </c>
    </row>
    <row r="21" spans="1:40" ht="14.5" hidden="1" outlineLevel="1" x14ac:dyDescent="0.35">
      <c r="A21" s="51" t="str">
        <f t="shared" si="20"/>
        <v/>
      </c>
      <c r="B21" s="13"/>
      <c r="C21" s="13"/>
      <c r="D21" s="17" t="s">
        <v>9</v>
      </c>
      <c r="E21" s="59">
        <f>SUBTOTAL(9,E22:E23)</f>
        <v>0.19471475341019101</v>
      </c>
      <c r="F21" s="67">
        <f t="shared" ref="F21:AH21" si="21">SUBTOTAL(9,F22:F23)</f>
        <v>0.191899879612389</v>
      </c>
      <c r="G21" s="67">
        <f t="shared" si="21"/>
        <v>0.192797507316257</v>
      </c>
      <c r="H21" s="67">
        <f t="shared" si="21"/>
        <v>0.20824061416547165</v>
      </c>
      <c r="I21" s="67">
        <f t="shared" si="21"/>
        <v>0.22193389274755879</v>
      </c>
      <c r="J21" s="67">
        <f t="shared" si="21"/>
        <v>0.20269349581366089</v>
      </c>
      <c r="K21" s="67">
        <f t="shared" si="21"/>
        <v>0.20495911910969361</v>
      </c>
      <c r="L21" s="67">
        <f t="shared" si="21"/>
        <v>0.21693418712553475</v>
      </c>
      <c r="M21" s="67">
        <f t="shared" si="21"/>
        <v>0.22184879993357795</v>
      </c>
      <c r="N21" s="67">
        <f t="shared" si="21"/>
        <v>0.208177358696469</v>
      </c>
      <c r="O21" s="67">
        <f t="shared" si="21"/>
        <v>0.21292957311865851</v>
      </c>
      <c r="P21" s="67">
        <f t="shared" si="21"/>
        <v>0.21157716306893967</v>
      </c>
      <c r="Q21" s="67">
        <f t="shared" si="21"/>
        <v>0.22225640174835321</v>
      </c>
      <c r="R21" s="67">
        <f t="shared" si="21"/>
        <v>0.22133709698167875</v>
      </c>
      <c r="S21" s="67">
        <f t="shared" si="21"/>
        <v>0.21413213191797031</v>
      </c>
      <c r="T21" s="67">
        <f t="shared" si="21"/>
        <v>0.2243627838790701</v>
      </c>
      <c r="U21" s="67">
        <f t="shared" si="21"/>
        <v>0.23721844930409969</v>
      </c>
      <c r="V21" s="67">
        <f t="shared" si="21"/>
        <v>0.2292325151458299</v>
      </c>
      <c r="W21" s="67">
        <f t="shared" si="21"/>
        <v>0.2377120253309209</v>
      </c>
      <c r="X21" s="67">
        <f t="shared" si="21"/>
        <v>0.23126401118002679</v>
      </c>
      <c r="Y21" s="67">
        <f t="shared" si="21"/>
        <v>0.23348039515024122</v>
      </c>
      <c r="Z21" s="67">
        <f t="shared" si="21"/>
        <v>0.24248338396606378</v>
      </c>
      <c r="AA21" s="67">
        <f t="shared" si="21"/>
        <v>0.2416232935837101</v>
      </c>
      <c r="AB21" s="67">
        <f t="shared" si="21"/>
        <v>0.23660375094286332</v>
      </c>
      <c r="AC21" s="67">
        <f t="shared" si="21"/>
        <v>0.22866001329690572</v>
      </c>
      <c r="AD21" s="67">
        <f t="shared" si="21"/>
        <v>0.24350902209139219</v>
      </c>
      <c r="AE21" s="67">
        <f t="shared" ref="AE21:AF21" si="22">SUBTOTAL(9,AE22:AE23)</f>
        <v>0.22005118025771231</v>
      </c>
      <c r="AF21" s="67">
        <f t="shared" si="22"/>
        <v>0.22649620899591311</v>
      </c>
      <c r="AG21" s="67">
        <f t="shared" ref="AG21" si="23">SUBTOTAL(9,AG22:AG23)</f>
        <v>0.20892004326509039</v>
      </c>
      <c r="AH21" s="67">
        <f t="shared" si="21"/>
        <v>0.22578686884872221</v>
      </c>
      <c r="AI21" s="67">
        <f t="shared" ref="AI21:AJ21" si="24">SUBTOTAL(9,AI22:AI23)</f>
        <v>0.17223689107129819</v>
      </c>
      <c r="AJ21" s="67">
        <f t="shared" si="24"/>
        <v>0.19055483199082732</v>
      </c>
      <c r="AK21" s="30">
        <f t="shared" si="4"/>
        <v>-2.1364181945680794E-2</v>
      </c>
      <c r="AL21" s="38">
        <f t="shared" si="5"/>
        <v>-6.9639287276257456E-4</v>
      </c>
      <c r="AM21" s="38">
        <f t="shared" si="6"/>
        <v>0.10635317907559272</v>
      </c>
      <c r="AN21" s="45">
        <f t="shared" si="11"/>
        <v>3.0902156170931061E-4</v>
      </c>
    </row>
    <row r="22" spans="1:40" ht="14.5" hidden="1" outlineLevel="2" x14ac:dyDescent="0.35">
      <c r="A22" s="51" t="str">
        <f t="shared" si="20"/>
        <v>CO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2.58681190201366E-3</v>
      </c>
      <c r="I22" s="69">
        <v>2.2337660671108799E-2</v>
      </c>
      <c r="J22" s="69">
        <v>1.5652324648481899E-2</v>
      </c>
      <c r="K22" s="69">
        <v>1.5303347604229601E-2</v>
      </c>
      <c r="L22" s="69">
        <v>5.6970893704057597E-3</v>
      </c>
      <c r="M22" s="69">
        <v>1.5500527458829599E-3</v>
      </c>
      <c r="N22" s="69">
        <v>9.9450633014499601E-4</v>
      </c>
      <c r="O22" s="69">
        <v>1.6578756981205499E-2</v>
      </c>
      <c r="P22" s="69">
        <v>3.5155916139586701E-3</v>
      </c>
      <c r="Q22" s="69">
        <v>7.8347693813861901E-3</v>
      </c>
      <c r="R22" s="69">
        <v>1.19794586266876E-3</v>
      </c>
      <c r="S22" s="69">
        <v>1.3106200652973001E-3</v>
      </c>
      <c r="T22" s="69">
        <v>1.7599635251053101E-2</v>
      </c>
      <c r="U22" s="69">
        <v>1.87453606996347E-2</v>
      </c>
      <c r="V22" s="69">
        <v>2.49976404225189E-2</v>
      </c>
      <c r="W22" s="69">
        <v>3.74303456804869E-2</v>
      </c>
      <c r="X22" s="69">
        <v>4.0286504657887801E-2</v>
      </c>
      <c r="Y22" s="69">
        <v>2.8558543309486199E-2</v>
      </c>
      <c r="Z22" s="69">
        <v>3.92278366290238E-2</v>
      </c>
      <c r="AA22" s="69">
        <v>4.1940624549254103E-2</v>
      </c>
      <c r="AB22" s="69">
        <v>3.2985372819506302E-2</v>
      </c>
      <c r="AC22" s="69">
        <v>3.3998658183422702E-2</v>
      </c>
      <c r="AD22" s="69">
        <v>3.3100394401356197E-2</v>
      </c>
      <c r="AE22" s="69">
        <v>4.8193626526556302E-2</v>
      </c>
      <c r="AF22" s="69">
        <v>5.2132047647372101E-2</v>
      </c>
      <c r="AG22" s="69">
        <v>6.3362073376769398E-2</v>
      </c>
      <c r="AH22" s="69">
        <v>6.5575208327903201E-2</v>
      </c>
      <c r="AI22" s="69">
        <v>4.4606964094370198E-2</v>
      </c>
      <c r="AJ22" s="69">
        <v>3.3629906034149303E-2</v>
      </c>
      <c r="AK22" s="31" t="str">
        <f t="shared" si="4"/>
        <v/>
      </c>
      <c r="AL22" s="39" t="str">
        <f t="shared" si="5"/>
        <v/>
      </c>
      <c r="AM22" s="39">
        <f t="shared" si="6"/>
        <v>-0.24608395310198439</v>
      </c>
      <c r="AN22" s="46">
        <f t="shared" si="11"/>
        <v>5.4537405187974661E-5</v>
      </c>
    </row>
    <row r="23" spans="1:40" ht="14.5" hidden="1" outlineLevel="2" x14ac:dyDescent="0.35">
      <c r="A23" s="51" t="str">
        <f t="shared" si="20"/>
        <v>CO</v>
      </c>
      <c r="B23" s="13" t="s">
        <v>9</v>
      </c>
      <c r="C23" s="13" t="s">
        <v>10</v>
      </c>
      <c r="D23" s="18" t="s">
        <v>10</v>
      </c>
      <c r="E23" s="60">
        <v>0.19471475341019101</v>
      </c>
      <c r="F23" s="69">
        <v>0.191899879612389</v>
      </c>
      <c r="G23" s="69">
        <v>0.192797507316257</v>
      </c>
      <c r="H23" s="69">
        <v>0.205653802263458</v>
      </c>
      <c r="I23" s="69">
        <v>0.19959623207645</v>
      </c>
      <c r="J23" s="69">
        <v>0.18704117116517899</v>
      </c>
      <c r="K23" s="69">
        <v>0.189655771505464</v>
      </c>
      <c r="L23" s="69">
        <v>0.211237097755129</v>
      </c>
      <c r="M23" s="69">
        <v>0.22029874718769499</v>
      </c>
      <c r="N23" s="69">
        <v>0.207182852366324</v>
      </c>
      <c r="O23" s="69">
        <v>0.196350816137453</v>
      </c>
      <c r="P23" s="69">
        <v>0.208061571454981</v>
      </c>
      <c r="Q23" s="69">
        <v>0.21442163236696701</v>
      </c>
      <c r="R23" s="69">
        <v>0.22013915111901</v>
      </c>
      <c r="S23" s="69">
        <v>0.21282151185267301</v>
      </c>
      <c r="T23" s="69">
        <v>0.20676314862801701</v>
      </c>
      <c r="U23" s="69">
        <v>0.21847308860446499</v>
      </c>
      <c r="V23" s="69">
        <v>0.20423487472331101</v>
      </c>
      <c r="W23" s="69">
        <v>0.200281679650434</v>
      </c>
      <c r="X23" s="69">
        <v>0.19097750652213899</v>
      </c>
      <c r="Y23" s="69">
        <v>0.20492185184075501</v>
      </c>
      <c r="Z23" s="69">
        <v>0.20325554733703999</v>
      </c>
      <c r="AA23" s="69">
        <v>0.199682669034456</v>
      </c>
      <c r="AB23" s="69">
        <v>0.20361837812335701</v>
      </c>
      <c r="AC23" s="69">
        <v>0.19466135511348301</v>
      </c>
      <c r="AD23" s="69">
        <v>0.21040862769003599</v>
      </c>
      <c r="AE23" s="69">
        <v>0.17185755373115599</v>
      </c>
      <c r="AF23" s="69">
        <v>0.17436416134854099</v>
      </c>
      <c r="AG23" s="69">
        <v>0.14555796988832101</v>
      </c>
      <c r="AH23" s="69">
        <v>0.160211660520819</v>
      </c>
      <c r="AI23" s="69">
        <v>0.12762992697692799</v>
      </c>
      <c r="AJ23" s="69">
        <v>0.15692492595667801</v>
      </c>
      <c r="AK23" s="31">
        <f t="shared" si="4"/>
        <v>-0.19407788465778963</v>
      </c>
      <c r="AL23" s="39">
        <f t="shared" si="5"/>
        <v>-6.936097086595705E-3</v>
      </c>
      <c r="AM23" s="39">
        <f t="shared" si="6"/>
        <v>0.22953079793774189</v>
      </c>
      <c r="AN23" s="46">
        <f t="shared" si="11"/>
        <v>2.544841565213359E-4</v>
      </c>
    </row>
    <row r="24" spans="1:40" ht="14.5" hidden="1" outlineLevel="1" x14ac:dyDescent="0.35">
      <c r="A24" s="51" t="str">
        <f t="shared" si="20"/>
        <v>CO</v>
      </c>
      <c r="B24" s="13" t="s">
        <v>11</v>
      </c>
      <c r="C24" s="13" t="s">
        <v>5</v>
      </c>
      <c r="D24" s="17" t="s">
        <v>11</v>
      </c>
      <c r="E24" s="59">
        <v>0.41432895419740501</v>
      </c>
      <c r="F24" s="67">
        <v>0.32910422683371798</v>
      </c>
      <c r="G24" s="67">
        <v>0.40913101832309701</v>
      </c>
      <c r="H24" s="67">
        <v>0.37751857334034</v>
      </c>
      <c r="I24" s="67">
        <v>0.294649126674565</v>
      </c>
      <c r="J24" s="67">
        <v>0.18773155549853901</v>
      </c>
      <c r="K24" s="67">
        <v>0.11481470343999001</v>
      </c>
      <c r="L24" s="67">
        <v>9.2473106756882396E-3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>
        <f t="shared" si="4"/>
        <v>-1</v>
      </c>
      <c r="AL24" s="38">
        <f t="shared" si="5"/>
        <v>-1</v>
      </c>
      <c r="AM24" s="38" t="str">
        <f t="shared" si="6"/>
        <v/>
      </c>
      <c r="AN24" s="45">
        <f t="shared" si="11"/>
        <v>0</v>
      </c>
    </row>
    <row r="25" spans="1:40" ht="14.5" hidden="1" outlineLevel="1" x14ac:dyDescent="0.35">
      <c r="A25" s="51" t="str">
        <f t="shared" si="20"/>
        <v/>
      </c>
      <c r="B25" s="13"/>
      <c r="C25" s="13"/>
      <c r="D25" s="17" t="s">
        <v>12</v>
      </c>
      <c r="E25" s="59">
        <f>SUBTOTAL(9,E26:E27)</f>
        <v>6.77421766648824E-2</v>
      </c>
      <c r="F25" s="67">
        <f t="shared" ref="F25:AH25" si="25">SUBTOTAL(9,F26:F27)</f>
        <v>6.3581496612761995E-2</v>
      </c>
      <c r="G25" s="67">
        <f t="shared" si="25"/>
        <v>8.6187066758598205E-2</v>
      </c>
      <c r="H25" s="67">
        <f t="shared" si="25"/>
        <v>8.9077739828903296E-2</v>
      </c>
      <c r="I25" s="67">
        <f t="shared" si="25"/>
        <v>9.2442949191679599E-2</v>
      </c>
      <c r="J25" s="67">
        <f t="shared" si="25"/>
        <v>8.5347467507756E-2</v>
      </c>
      <c r="K25" s="67">
        <f t="shared" si="25"/>
        <v>9.3838903197759005E-2</v>
      </c>
      <c r="L25" s="67">
        <f t="shared" si="25"/>
        <v>0.10003035243938101</v>
      </c>
      <c r="M25" s="67">
        <f t="shared" si="25"/>
        <v>7.6512357810788703E-2</v>
      </c>
      <c r="N25" s="67">
        <f t="shared" si="25"/>
        <v>7.5699291981613903E-2</v>
      </c>
      <c r="O25" s="67">
        <f t="shared" si="25"/>
        <v>6.5892530414930706E-2</v>
      </c>
      <c r="P25" s="67">
        <f t="shared" si="25"/>
        <v>6.9780239510939798E-2</v>
      </c>
      <c r="Q25" s="67">
        <f t="shared" si="25"/>
        <v>6.42860903541978E-2</v>
      </c>
      <c r="R25" s="67">
        <f t="shared" si="25"/>
        <v>5.6050184973025899E-2</v>
      </c>
      <c r="S25" s="67">
        <f t="shared" si="25"/>
        <v>6.9043868155572605E-2</v>
      </c>
      <c r="T25" s="67">
        <f t="shared" si="25"/>
        <v>6.7902230615461995E-2</v>
      </c>
      <c r="U25" s="67">
        <f t="shared" si="25"/>
        <v>6.0658924377709901E-2</v>
      </c>
      <c r="V25" s="67">
        <f t="shared" si="25"/>
        <v>4.9082623592862001E-2</v>
      </c>
      <c r="W25" s="67">
        <f t="shared" si="25"/>
        <v>4.06101705932011E-2</v>
      </c>
      <c r="X25" s="67">
        <f t="shared" si="25"/>
        <v>6.0772423607383622E-2</v>
      </c>
      <c r="Y25" s="67">
        <f t="shared" si="25"/>
        <v>7.1969946706334303E-2</v>
      </c>
      <c r="Z25" s="67">
        <f t="shared" si="25"/>
        <v>9.8609564635023281E-2</v>
      </c>
      <c r="AA25" s="67">
        <f t="shared" si="25"/>
        <v>0.11265964951098111</v>
      </c>
      <c r="AB25" s="67">
        <f t="shared" si="25"/>
        <v>0.10005180522177819</v>
      </c>
      <c r="AC25" s="67">
        <f t="shared" si="25"/>
        <v>0.10863496362936884</v>
      </c>
      <c r="AD25" s="67">
        <f t="shared" si="25"/>
        <v>9.7802420849872312E-2</v>
      </c>
      <c r="AE25" s="67">
        <f t="shared" ref="AE25:AF25" si="26">SUBTOTAL(9,AE26:AE27)</f>
        <v>8.7093254507420198E-2</v>
      </c>
      <c r="AF25" s="67">
        <f t="shared" si="26"/>
        <v>9.47593795002801E-2</v>
      </c>
      <c r="AG25" s="67">
        <f t="shared" ref="AG25" si="27">SUBTOTAL(9,AG26:AG27)</f>
        <v>0.11543327608494601</v>
      </c>
      <c r="AH25" s="67">
        <f t="shared" si="25"/>
        <v>0.10524892417081701</v>
      </c>
      <c r="AI25" s="67">
        <f t="shared" ref="AI25:AJ25" si="28">SUBTOTAL(9,AI26:AI27)</f>
        <v>7.9386676574166509E-2</v>
      </c>
      <c r="AJ25" s="67">
        <f t="shared" si="28"/>
        <v>7.6501805143617693E-2</v>
      </c>
      <c r="AK25" s="30">
        <f t="shared" si="4"/>
        <v>0.12930834097742072</v>
      </c>
      <c r="AL25" s="38">
        <f t="shared" si="5"/>
        <v>3.930457541754917E-3</v>
      </c>
      <c r="AM25" s="38">
        <f t="shared" si="6"/>
        <v>-3.6339491146900937E-2</v>
      </c>
      <c r="AN25" s="45">
        <f t="shared" si="11"/>
        <v>1.2406249189314756E-4</v>
      </c>
    </row>
    <row r="26" spans="1:40" ht="14.5" hidden="1" outlineLevel="2" x14ac:dyDescent="0.35">
      <c r="A26" s="51" t="str">
        <f t="shared" si="20"/>
        <v>CO</v>
      </c>
      <c r="B26" s="13" t="s">
        <v>12</v>
      </c>
      <c r="C26" s="13" t="s">
        <v>10</v>
      </c>
      <c r="D26" s="18" t="s">
        <v>10</v>
      </c>
      <c r="E26" s="60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2.7089761724173201E-3</v>
      </c>
      <c r="Y26" s="69">
        <v>1.488E-3</v>
      </c>
      <c r="Z26" s="69">
        <v>2.85174180313681E-4</v>
      </c>
      <c r="AA26" s="69">
        <v>5.91998300163093E-4</v>
      </c>
      <c r="AB26" s="69">
        <v>1.6871751532593899E-3</v>
      </c>
      <c r="AC26" s="69">
        <v>2.00998135803284E-3</v>
      </c>
      <c r="AD26" s="69">
        <v>1.9500237331430701E-4</v>
      </c>
      <c r="AE26" s="69">
        <v>4.26E-4</v>
      </c>
      <c r="AF26" s="69">
        <v>9.8999999999999994E-5</v>
      </c>
      <c r="AG26" s="69">
        <v>1.56E-5</v>
      </c>
      <c r="AH26" s="69">
        <v>1.56E-5</v>
      </c>
      <c r="AI26" s="69">
        <v>1.56E-5</v>
      </c>
      <c r="AJ26" s="69">
        <v>2.6221650000000001E-3</v>
      </c>
      <c r="AK26" s="31" t="str">
        <f t="shared" si="4"/>
        <v/>
      </c>
      <c r="AL26" s="39" t="str">
        <f t="shared" si="5"/>
        <v/>
      </c>
      <c r="AM26" s="39">
        <f t="shared" si="6"/>
        <v>167.08750000000001</v>
      </c>
      <c r="AN26" s="46">
        <f t="shared" si="11"/>
        <v>4.2523483392879794E-6</v>
      </c>
    </row>
    <row r="27" spans="1:40" ht="14.5" hidden="1" outlineLevel="2" x14ac:dyDescent="0.35">
      <c r="A27" s="51" t="str">
        <f t="shared" si="20"/>
        <v>CO</v>
      </c>
      <c r="B27" s="13" t="s">
        <v>12</v>
      </c>
      <c r="C27" s="13" t="s">
        <v>5</v>
      </c>
      <c r="D27" s="18" t="s">
        <v>5</v>
      </c>
      <c r="E27" s="60">
        <v>6.77421766648824E-2</v>
      </c>
      <c r="F27" s="69">
        <v>6.3581496612761995E-2</v>
      </c>
      <c r="G27" s="69">
        <v>8.6187066758598205E-2</v>
      </c>
      <c r="H27" s="69">
        <v>8.9077739828903296E-2</v>
      </c>
      <c r="I27" s="69">
        <v>9.2442949191679599E-2</v>
      </c>
      <c r="J27" s="69">
        <v>8.5347467507756E-2</v>
      </c>
      <c r="K27" s="69">
        <v>9.3838903197759005E-2</v>
      </c>
      <c r="L27" s="69">
        <v>0.10003035243938101</v>
      </c>
      <c r="M27" s="69">
        <v>7.6512357810788703E-2</v>
      </c>
      <c r="N27" s="69">
        <v>7.5699291981613903E-2</v>
      </c>
      <c r="O27" s="69">
        <v>6.5892530414930706E-2</v>
      </c>
      <c r="P27" s="69">
        <v>6.9780239510939798E-2</v>
      </c>
      <c r="Q27" s="69">
        <v>6.42860903541978E-2</v>
      </c>
      <c r="R27" s="69">
        <v>5.6050184973025899E-2</v>
      </c>
      <c r="S27" s="69">
        <v>6.9043868155572605E-2</v>
      </c>
      <c r="T27" s="69">
        <v>6.7902230615461995E-2</v>
      </c>
      <c r="U27" s="69">
        <v>6.0658924377709901E-2</v>
      </c>
      <c r="V27" s="69">
        <v>4.9082623592862001E-2</v>
      </c>
      <c r="W27" s="69">
        <v>4.06101705932011E-2</v>
      </c>
      <c r="X27" s="69">
        <v>5.8063447434966303E-2</v>
      </c>
      <c r="Y27" s="69">
        <v>7.04819467063343E-2</v>
      </c>
      <c r="Z27" s="69">
        <v>9.8324390454709601E-2</v>
      </c>
      <c r="AA27" s="69">
        <v>0.11206765121081801</v>
      </c>
      <c r="AB27" s="69">
        <v>9.8364630068518796E-2</v>
      </c>
      <c r="AC27" s="69">
        <v>0.106624982271336</v>
      </c>
      <c r="AD27" s="69">
        <v>9.7607418476558003E-2</v>
      </c>
      <c r="AE27" s="69">
        <v>8.6667254507420202E-2</v>
      </c>
      <c r="AF27" s="69">
        <v>9.4660379500280098E-2</v>
      </c>
      <c r="AG27" s="69">
        <v>0.11541767608494601</v>
      </c>
      <c r="AH27" s="69">
        <v>0.105233324170817</v>
      </c>
      <c r="AI27" s="69">
        <v>7.9371076574166505E-2</v>
      </c>
      <c r="AJ27" s="69">
        <v>7.3879640143617697E-2</v>
      </c>
      <c r="AK27" s="31">
        <f t="shared" si="4"/>
        <v>9.060032878921298E-2</v>
      </c>
      <c r="AL27" s="39">
        <f t="shared" si="5"/>
        <v>2.8016044367484838E-3</v>
      </c>
      <c r="AM27" s="39">
        <f t="shared" si="6"/>
        <v>-6.9186870930463717E-2</v>
      </c>
      <c r="AN27" s="46">
        <f t="shared" si="11"/>
        <v>1.1981014355385959E-4</v>
      </c>
    </row>
    <row r="28" spans="1:40" ht="14.5" collapsed="1" x14ac:dyDescent="0.35">
      <c r="A28" s="51" t="str">
        <f t="shared" si="20"/>
        <v/>
      </c>
      <c r="B28" s="13"/>
      <c r="C28" s="13"/>
      <c r="D28" s="16" t="s">
        <v>13</v>
      </c>
      <c r="E28" s="58">
        <f>SUBTOTAL(9,E29:E68)</f>
        <v>25.257098093732054</v>
      </c>
      <c r="F28" s="66">
        <f t="shared" ref="F28:AH28" si="29">SUBTOTAL(9,F29:F68)</f>
        <v>24.470748936477854</v>
      </c>
      <c r="G28" s="66">
        <f t="shared" si="29"/>
        <v>27.660448937975996</v>
      </c>
      <c r="H28" s="66">
        <f t="shared" si="29"/>
        <v>25.579155999997571</v>
      </c>
      <c r="I28" s="66">
        <f t="shared" si="29"/>
        <v>26.126052646126215</v>
      </c>
      <c r="J28" s="66">
        <f t="shared" si="29"/>
        <v>26.789109878109311</v>
      </c>
      <c r="K28" s="66">
        <f t="shared" si="29"/>
        <v>27.244916708140757</v>
      </c>
      <c r="L28" s="66">
        <f t="shared" si="29"/>
        <v>22.001781816307293</v>
      </c>
      <c r="M28" s="66">
        <f t="shared" si="29"/>
        <v>20.260625054278538</v>
      </c>
      <c r="N28" s="66">
        <f t="shared" si="29"/>
        <v>22.656154292950045</v>
      </c>
      <c r="O28" s="66">
        <f t="shared" si="29"/>
        <v>24.220358929265139</v>
      </c>
      <c r="P28" s="66">
        <f t="shared" si="29"/>
        <v>24.456951106833451</v>
      </c>
      <c r="Q28" s="66">
        <f t="shared" si="29"/>
        <v>25.859182446662651</v>
      </c>
      <c r="R28" s="66">
        <f t="shared" si="29"/>
        <v>25.628948279403343</v>
      </c>
      <c r="S28" s="66">
        <f t="shared" si="29"/>
        <v>28.066290016427697</v>
      </c>
      <c r="T28" s="66">
        <f t="shared" si="29"/>
        <v>28.026502777152039</v>
      </c>
      <c r="U28" s="66">
        <f t="shared" si="29"/>
        <v>28.19011419831423</v>
      </c>
      <c r="V28" s="66">
        <f t="shared" si="29"/>
        <v>27.805960409839876</v>
      </c>
      <c r="W28" s="66">
        <f t="shared" si="29"/>
        <v>25.740923703575891</v>
      </c>
      <c r="X28" s="66">
        <f t="shared" si="29"/>
        <v>23.91632131766865</v>
      </c>
      <c r="Y28" s="66">
        <f t="shared" si="29"/>
        <v>25.059645584975513</v>
      </c>
      <c r="Z28" s="66">
        <f t="shared" si="29"/>
        <v>25.547964770103022</v>
      </c>
      <c r="AA28" s="66">
        <f t="shared" si="29"/>
        <v>25.558479261635409</v>
      </c>
      <c r="AB28" s="66">
        <f t="shared" si="29"/>
        <v>25.143836313550629</v>
      </c>
      <c r="AC28" s="66">
        <f t="shared" si="29"/>
        <v>24.845787775345393</v>
      </c>
      <c r="AD28" s="66">
        <f t="shared" si="29"/>
        <v>26.735489808170392</v>
      </c>
      <c r="AE28" s="66">
        <f t="shared" ref="AE28:AF28" si="30">SUBTOTAL(9,AE29:AE68)</f>
        <v>27.276395759387022</v>
      </c>
      <c r="AF28" s="66">
        <f t="shared" si="30"/>
        <v>25.837600704802124</v>
      </c>
      <c r="AG28" s="66">
        <f t="shared" ref="AG28" si="31">SUBTOTAL(9,AG29:AG68)</f>
        <v>25.046160113901244</v>
      </c>
      <c r="AH28" s="66">
        <f t="shared" si="29"/>
        <v>25.04625082660543</v>
      </c>
      <c r="AI28" s="66">
        <f t="shared" ref="AI28:AJ28" si="32">SUBTOTAL(9,AI29:AI68)</f>
        <v>22.357286457983648</v>
      </c>
      <c r="AJ28" s="66">
        <f t="shared" si="32"/>
        <v>27.645848040215643</v>
      </c>
      <c r="AK28" s="29">
        <f t="shared" si="4"/>
        <v>9.4577371383626874E-2</v>
      </c>
      <c r="AL28" s="37">
        <f t="shared" si="5"/>
        <v>2.9193603653709932E-3</v>
      </c>
      <c r="AM28" s="37">
        <f t="shared" si="6"/>
        <v>0.23654756100078878</v>
      </c>
      <c r="AN28" s="44">
        <f t="shared" si="11"/>
        <v>4.4833096316219165E-2</v>
      </c>
    </row>
    <row r="29" spans="1:40" ht="14.5" hidden="1" outlineLevel="1" x14ac:dyDescent="0.35">
      <c r="A29" s="51" t="str">
        <f t="shared" si="20"/>
        <v/>
      </c>
      <c r="B29" s="13"/>
      <c r="C29" s="13"/>
      <c r="D29" s="17" t="s">
        <v>14</v>
      </c>
      <c r="E29" s="59">
        <f>SUBTOTAL(9,E30:E32)</f>
        <v>2.4343098680857569</v>
      </c>
      <c r="F29" s="67">
        <f t="shared" ref="F29:AH29" si="33">SUBTOTAL(9,F30:F32)</f>
        <v>2.0827744020918368</v>
      </c>
      <c r="G29" s="67">
        <f t="shared" si="33"/>
        <v>2.0569156857796869</v>
      </c>
      <c r="H29" s="67">
        <f t="shared" si="33"/>
        <v>2.0907977469685965</v>
      </c>
      <c r="I29" s="67">
        <f t="shared" si="33"/>
        <v>2.079358518380757</v>
      </c>
      <c r="J29" s="67">
        <f t="shared" si="33"/>
        <v>2.1787303923959267</v>
      </c>
      <c r="K29" s="67">
        <f t="shared" si="33"/>
        <v>2.0689558245803767</v>
      </c>
      <c r="L29" s="67">
        <f t="shared" si="33"/>
        <v>2.0363921312788165</v>
      </c>
      <c r="M29" s="67">
        <f t="shared" si="33"/>
        <v>1.7230846537012869</v>
      </c>
      <c r="N29" s="67">
        <f t="shared" si="33"/>
        <v>1.7251494484159269</v>
      </c>
      <c r="O29" s="67">
        <f t="shared" si="33"/>
        <v>1.7533183370846368</v>
      </c>
      <c r="P29" s="67">
        <f t="shared" si="33"/>
        <v>1.8436082881583269</v>
      </c>
      <c r="Q29" s="67">
        <f t="shared" si="33"/>
        <v>1.9940046768536568</v>
      </c>
      <c r="R29" s="67">
        <f t="shared" si="33"/>
        <v>2.1865403685814369</v>
      </c>
      <c r="S29" s="67">
        <f t="shared" si="33"/>
        <v>2.2909735924189065</v>
      </c>
      <c r="T29" s="67">
        <f t="shared" si="33"/>
        <v>2.3762460359541668</v>
      </c>
      <c r="U29" s="67">
        <f t="shared" si="33"/>
        <v>2.3311676096138267</v>
      </c>
      <c r="V29" s="67">
        <f t="shared" si="33"/>
        <v>2.184261942561347</v>
      </c>
      <c r="W29" s="67">
        <f t="shared" si="33"/>
        <v>2.5389254828194967</v>
      </c>
      <c r="X29" s="67">
        <f t="shared" si="33"/>
        <v>2.6974814290595499</v>
      </c>
      <c r="Y29" s="67">
        <f t="shared" si="33"/>
        <v>2.3477495556723968</v>
      </c>
      <c r="Z29" s="67">
        <f t="shared" si="33"/>
        <v>2.5081757012863353</v>
      </c>
      <c r="AA29" s="67">
        <f t="shared" si="33"/>
        <v>2.55162695722067</v>
      </c>
      <c r="AB29" s="67">
        <f t="shared" si="33"/>
        <v>2.7108496404574418</v>
      </c>
      <c r="AC29" s="67">
        <f t="shared" si="33"/>
        <v>2.2916928525580285</v>
      </c>
      <c r="AD29" s="67">
        <f t="shared" si="33"/>
        <v>2.4066039170639417</v>
      </c>
      <c r="AE29" s="67">
        <f t="shared" ref="AE29:AF29" si="34">SUBTOTAL(9,AE30:AE32)</f>
        <v>2.7978831324851066</v>
      </c>
      <c r="AF29" s="67">
        <f t="shared" si="34"/>
        <v>3.2507970857838933</v>
      </c>
      <c r="AG29" s="67">
        <f t="shared" ref="AG29" si="35">SUBTOTAL(9,AG30:AG32)</f>
        <v>3.3723217932619853</v>
      </c>
      <c r="AH29" s="67">
        <f t="shared" si="33"/>
        <v>4.0071921034187374</v>
      </c>
      <c r="AI29" s="67">
        <f t="shared" ref="AI29:AJ29" si="36">SUBTOTAL(9,AI30:AI32)</f>
        <v>3.4576442730087038</v>
      </c>
      <c r="AJ29" s="67">
        <f t="shared" si="36"/>
        <v>3.8334177405578003</v>
      </c>
      <c r="AK29" s="30">
        <f t="shared" si="4"/>
        <v>0.57474518376423678</v>
      </c>
      <c r="AL29" s="38">
        <f t="shared" si="5"/>
        <v>1.475598678927792E-2</v>
      </c>
      <c r="AM29" s="38">
        <f t="shared" si="6"/>
        <v>0.10867904211040003</v>
      </c>
      <c r="AN29" s="45">
        <f t="shared" si="11"/>
        <v>6.2166292216004858E-3</v>
      </c>
    </row>
    <row r="30" spans="1:40" ht="14.5" hidden="1" outlineLevel="2" x14ac:dyDescent="0.35">
      <c r="A30" s="51" t="str">
        <f t="shared" si="20"/>
        <v>CO</v>
      </c>
      <c r="B30" s="13" t="s">
        <v>14</v>
      </c>
      <c r="C30" s="13" t="s">
        <v>5</v>
      </c>
      <c r="D30" s="18" t="s">
        <v>5</v>
      </c>
      <c r="E30" s="60">
        <v>3.2737168008E-3</v>
      </c>
      <c r="F30" s="69">
        <v>3.1855578912E-3</v>
      </c>
      <c r="G30" s="69">
        <v>3.3289866648000001E-3</v>
      </c>
      <c r="H30" s="69">
        <v>3.4306539767999999E-3</v>
      </c>
      <c r="I30" s="69">
        <v>2.9202811415999998E-3</v>
      </c>
      <c r="J30" s="69">
        <v>3.1716367127999998E-3</v>
      </c>
      <c r="K30" s="69">
        <v>3.0454205039999998E-3</v>
      </c>
      <c r="L30" s="69">
        <v>3.7939862808000001E-3</v>
      </c>
      <c r="M30" s="69">
        <v>3.4147605455999998E-3</v>
      </c>
      <c r="N30" s="69">
        <v>3.3488910864000001E-3</v>
      </c>
      <c r="O30" s="69">
        <v>3.2463820872000002E-3</v>
      </c>
      <c r="P30" s="69">
        <v>3.5738472024000002E-3</v>
      </c>
      <c r="Q30" s="69">
        <v>3.9051497736000002E-3</v>
      </c>
      <c r="R30" s="69">
        <v>4.4193599999999998E-3</v>
      </c>
      <c r="S30" s="69">
        <v>5.5600019999999997E-3</v>
      </c>
      <c r="T30" s="69">
        <v>4.2066539999999998E-3</v>
      </c>
      <c r="U30" s="69">
        <v>4.7214900000000001E-3</v>
      </c>
      <c r="V30" s="69">
        <v>5.6469959999999996E-3</v>
      </c>
      <c r="W30" s="69">
        <v>3.5742059999999999E-3</v>
      </c>
      <c r="X30" s="69">
        <v>1.0393318008E-3</v>
      </c>
      <c r="Y30" s="69">
        <v>6.4737579779999995E-4</v>
      </c>
      <c r="Z30" s="69">
        <v>6.9028199999999996E-4</v>
      </c>
      <c r="AA30" s="69">
        <v>9.2582999999999999E-4</v>
      </c>
      <c r="AB30" s="69">
        <v>4.4137241192114696E-3</v>
      </c>
      <c r="AC30" s="69">
        <v>8.1454115377183108E-3</v>
      </c>
      <c r="AD30" s="69">
        <v>8.3324102468317705E-3</v>
      </c>
      <c r="AE30" s="69">
        <v>9.8774099157265E-3</v>
      </c>
      <c r="AF30" s="69">
        <v>1.0583843564883301E-2</v>
      </c>
      <c r="AG30" s="69">
        <v>1.04641068166449E-2</v>
      </c>
      <c r="AH30" s="69">
        <v>1.0508650353807001E-2</v>
      </c>
      <c r="AI30" s="69">
        <v>8.8055428472941701E-3</v>
      </c>
      <c r="AJ30" s="69">
        <v>8.2938944174400005E-3</v>
      </c>
      <c r="AK30" s="31">
        <f t="shared" si="4"/>
        <v>1.5334795042177189</v>
      </c>
      <c r="AL30" s="39">
        <f t="shared" si="5"/>
        <v>3.0441026976737673E-2</v>
      </c>
      <c r="AM30" s="39">
        <f t="shared" si="6"/>
        <v>-5.810526832100904E-2</v>
      </c>
      <c r="AN30" s="46">
        <f t="shared" si="11"/>
        <v>1.345015594069436E-5</v>
      </c>
    </row>
    <row r="31" spans="1:40" ht="14.5" hidden="1" outlineLevel="2" x14ac:dyDescent="0.35">
      <c r="A31" s="51" t="str">
        <f t="shared" si="20"/>
        <v>CO</v>
      </c>
      <c r="B31" s="13" t="s">
        <v>14</v>
      </c>
      <c r="C31" s="13" t="s">
        <v>6</v>
      </c>
      <c r="D31" s="18" t="s">
        <v>6</v>
      </c>
      <c r="E31" s="60">
        <v>7.1916072165684197E-4</v>
      </c>
      <c r="F31" s="69">
        <v>7.1916072165684197E-4</v>
      </c>
      <c r="G31" s="69">
        <v>7.1916072165684197E-4</v>
      </c>
      <c r="H31" s="69">
        <v>7.1916072165684197E-4</v>
      </c>
      <c r="I31" s="69">
        <v>7.1916072165684197E-4</v>
      </c>
      <c r="J31" s="69">
        <v>7.1916072165684197E-4</v>
      </c>
      <c r="K31" s="69">
        <v>7.1916072165684197E-4</v>
      </c>
      <c r="L31" s="69">
        <v>7.1916072165684197E-4</v>
      </c>
      <c r="M31" s="69">
        <v>7.1916072165684197E-4</v>
      </c>
      <c r="N31" s="69">
        <v>7.1916072165684197E-4</v>
      </c>
      <c r="O31" s="69">
        <v>7.1916072165684197E-4</v>
      </c>
      <c r="P31" s="69">
        <v>7.1916072165684197E-4</v>
      </c>
      <c r="Q31" s="69">
        <v>7.1916072165684197E-4</v>
      </c>
      <c r="R31" s="69">
        <v>7.1916072165684197E-4</v>
      </c>
      <c r="S31" s="69">
        <v>7.1916072165684197E-4</v>
      </c>
      <c r="T31" s="69">
        <v>7.1916072165684197E-4</v>
      </c>
      <c r="U31" s="69">
        <v>7.1916072165684197E-4</v>
      </c>
      <c r="V31" s="69">
        <v>7.1916072165684197E-4</v>
      </c>
      <c r="W31" s="69">
        <v>7.1916072165684197E-4</v>
      </c>
      <c r="X31" s="69">
        <v>7.1666123940000002E-5</v>
      </c>
      <c r="Y31" s="69">
        <v>7.0187265850679996E-4</v>
      </c>
      <c r="Z31" s="69">
        <v>2.7411458175E-5</v>
      </c>
      <c r="AA31" s="69">
        <v>2.9155329342E-4</v>
      </c>
      <c r="AB31" s="69">
        <v>1.3077823499999999E-6</v>
      </c>
      <c r="AC31" s="69">
        <v>1.3051575E-6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4"/>
        <v>-1</v>
      </c>
      <c r="AL31" s="39">
        <f t="shared" si="5"/>
        <v>-1</v>
      </c>
      <c r="AM31" s="39" t="str">
        <f t="shared" si="6"/>
        <v/>
      </c>
      <c r="AN31" s="46">
        <f t="shared" si="11"/>
        <v>0</v>
      </c>
    </row>
    <row r="32" spans="1:40" ht="14.5" hidden="1" outlineLevel="2" x14ac:dyDescent="0.35">
      <c r="A32" s="51" t="str">
        <f t="shared" si="20"/>
        <v>CO</v>
      </c>
      <c r="B32" s="13" t="s">
        <v>14</v>
      </c>
      <c r="C32" s="13" t="s">
        <v>7</v>
      </c>
      <c r="D32" s="18" t="s">
        <v>7</v>
      </c>
      <c r="E32" s="60">
        <v>2.4303169905633002</v>
      </c>
      <c r="F32" s="69">
        <v>2.0788696834789802</v>
      </c>
      <c r="G32" s="69">
        <v>2.05286753839323</v>
      </c>
      <c r="H32" s="69">
        <v>2.0866479322701399</v>
      </c>
      <c r="I32" s="69">
        <v>2.0757190765175002</v>
      </c>
      <c r="J32" s="69">
        <v>2.1748395949614698</v>
      </c>
      <c r="K32" s="69">
        <v>2.0651912433547199</v>
      </c>
      <c r="L32" s="69">
        <v>2.0318789842763598</v>
      </c>
      <c r="M32" s="69">
        <v>1.7189507324340301</v>
      </c>
      <c r="N32" s="69">
        <v>1.72108139660787</v>
      </c>
      <c r="O32" s="69">
        <v>1.7493527942757801</v>
      </c>
      <c r="P32" s="69">
        <v>1.83931528023427</v>
      </c>
      <c r="Q32" s="69">
        <v>1.9893803663584</v>
      </c>
      <c r="R32" s="69">
        <v>2.1814018478597799</v>
      </c>
      <c r="S32" s="69">
        <v>2.2846944296972498</v>
      </c>
      <c r="T32" s="69">
        <v>2.37132022123251</v>
      </c>
      <c r="U32" s="69">
        <v>2.3257269588921701</v>
      </c>
      <c r="V32" s="69">
        <v>2.1778957858396901</v>
      </c>
      <c r="W32" s="69">
        <v>2.53463211609784</v>
      </c>
      <c r="X32" s="69">
        <v>2.69637043113481</v>
      </c>
      <c r="Y32" s="69">
        <v>2.3464003072160899</v>
      </c>
      <c r="Z32" s="69">
        <v>2.5074580078281601</v>
      </c>
      <c r="AA32" s="69">
        <v>2.5504095739272499</v>
      </c>
      <c r="AB32" s="69">
        <v>2.7064346085558801</v>
      </c>
      <c r="AC32" s="69">
        <v>2.2835461358628102</v>
      </c>
      <c r="AD32" s="69">
        <v>2.3982715068171099</v>
      </c>
      <c r="AE32" s="69">
        <v>2.78800572256938</v>
      </c>
      <c r="AF32" s="69">
        <v>3.24021324221901</v>
      </c>
      <c r="AG32" s="69">
        <v>3.3618576864453402</v>
      </c>
      <c r="AH32" s="69">
        <v>3.99668345306493</v>
      </c>
      <c r="AI32" s="69">
        <v>3.4488387301614098</v>
      </c>
      <c r="AJ32" s="69">
        <v>3.8251238461403601</v>
      </c>
      <c r="AK32" s="31">
        <f t="shared" si="4"/>
        <v>0.57391972363809662</v>
      </c>
      <c r="AL32" s="39">
        <f t="shared" si="5"/>
        <v>1.4738823682006519E-2</v>
      </c>
      <c r="AM32" s="39">
        <f t="shared" si="6"/>
        <v>0.10910487425468562</v>
      </c>
      <c r="AN32" s="46">
        <f t="shared" si="11"/>
        <v>6.2031790656597915E-3</v>
      </c>
    </row>
    <row r="33" spans="1:40" ht="14.5" hidden="1" outlineLevel="1" x14ac:dyDescent="0.35">
      <c r="A33" s="51" t="str">
        <f t="shared" si="20"/>
        <v/>
      </c>
      <c r="B33" s="13"/>
      <c r="C33" s="13"/>
      <c r="D33" s="17" t="s">
        <v>15</v>
      </c>
      <c r="E33" s="59">
        <f>SUBTOTAL(9,E34:E36)</f>
        <v>0.20640984505543508</v>
      </c>
      <c r="F33" s="67">
        <f t="shared" ref="F33:AH33" si="37">SUBTOTAL(9,F34:F36)</f>
        <v>0.30144648973353866</v>
      </c>
      <c r="G33" s="67">
        <f t="shared" si="37"/>
        <v>0.32784640187587499</v>
      </c>
      <c r="H33" s="67">
        <f t="shared" si="37"/>
        <v>0.26832391309379283</v>
      </c>
      <c r="I33" s="67">
        <f t="shared" si="37"/>
        <v>0.34068289803218071</v>
      </c>
      <c r="J33" s="67">
        <f t="shared" si="37"/>
        <v>0.40927199787358282</v>
      </c>
      <c r="K33" s="67">
        <f t="shared" si="37"/>
        <v>0.52168048695627778</v>
      </c>
      <c r="L33" s="67">
        <f t="shared" si="37"/>
        <v>0.5452226437556259</v>
      </c>
      <c r="M33" s="67">
        <f t="shared" si="37"/>
        <v>0.50591662496069889</v>
      </c>
      <c r="N33" s="67">
        <f t="shared" si="37"/>
        <v>0.552546935594732</v>
      </c>
      <c r="O33" s="67">
        <f t="shared" si="37"/>
        <v>0.62438160295887835</v>
      </c>
      <c r="P33" s="67">
        <f t="shared" si="37"/>
        <v>0.57844041619375897</v>
      </c>
      <c r="Q33" s="67">
        <f t="shared" si="37"/>
        <v>0.63788764342633186</v>
      </c>
      <c r="R33" s="67">
        <f t="shared" si="37"/>
        <v>0.3446368047586294</v>
      </c>
      <c r="S33" s="67">
        <f t="shared" si="37"/>
        <v>0.35095330666122926</v>
      </c>
      <c r="T33" s="67">
        <f t="shared" si="37"/>
        <v>0.17686895769154601</v>
      </c>
      <c r="U33" s="67">
        <f t="shared" si="37"/>
        <v>0.19586165963966609</v>
      </c>
      <c r="V33" s="67">
        <f t="shared" si="37"/>
        <v>0.1878907453953515</v>
      </c>
      <c r="W33" s="67">
        <f t="shared" si="37"/>
        <v>0.21518824028596228</v>
      </c>
      <c r="X33" s="67">
        <f t="shared" si="37"/>
        <v>0.30190960189429733</v>
      </c>
      <c r="Y33" s="67">
        <f t="shared" si="37"/>
        <v>0.28117282667651911</v>
      </c>
      <c r="Z33" s="67">
        <f t="shared" si="37"/>
        <v>0.28148951913959991</v>
      </c>
      <c r="AA33" s="67">
        <f t="shared" si="37"/>
        <v>0.32917907591824869</v>
      </c>
      <c r="AB33" s="67">
        <f t="shared" si="37"/>
        <v>0.43355549921804448</v>
      </c>
      <c r="AC33" s="67">
        <f t="shared" si="37"/>
        <v>0.62418921161453655</v>
      </c>
      <c r="AD33" s="67">
        <f t="shared" si="37"/>
        <v>0.56097938802714209</v>
      </c>
      <c r="AE33" s="67">
        <f t="shared" ref="AE33:AF33" si="38">SUBTOTAL(9,AE34:AE36)</f>
        <v>0.6300394391941635</v>
      </c>
      <c r="AF33" s="67">
        <f t="shared" si="38"/>
        <v>0.53839156762790108</v>
      </c>
      <c r="AG33" s="67">
        <f t="shared" ref="AG33" si="39">SUBTOTAL(9,AG34:AG36)</f>
        <v>0.45975706778440978</v>
      </c>
      <c r="AH33" s="67">
        <f t="shared" si="37"/>
        <v>0.49939625492558543</v>
      </c>
      <c r="AI33" s="67">
        <f t="shared" ref="AI33:AJ33" si="40">SUBTOTAL(9,AI34:AI36)</f>
        <v>0.47180556479259661</v>
      </c>
      <c r="AJ33" s="67">
        <f t="shared" si="40"/>
        <v>0.39084931673006074</v>
      </c>
      <c r="AK33" s="30">
        <f t="shared" si="4"/>
        <v>0.89355946963232835</v>
      </c>
      <c r="AL33" s="38">
        <f t="shared" si="5"/>
        <v>2.0808980881783956E-2</v>
      </c>
      <c r="AM33" s="38">
        <f t="shared" si="6"/>
        <v>-0.17158815856299581</v>
      </c>
      <c r="AN33" s="45">
        <f t="shared" si="11"/>
        <v>6.338378564693355E-4</v>
      </c>
    </row>
    <row r="34" spans="1:40" ht="14.5" hidden="1" outlineLevel="2" x14ac:dyDescent="0.35">
      <c r="A34" s="51" t="str">
        <f t="shared" si="20"/>
        <v>CO</v>
      </c>
      <c r="B34" s="13" t="s">
        <v>15</v>
      </c>
      <c r="C34" s="13" t="s">
        <v>5</v>
      </c>
      <c r="D34" s="18" t="s">
        <v>5</v>
      </c>
      <c r="E34" s="60">
        <v>0.14986406862739499</v>
      </c>
      <c r="F34" s="69">
        <v>0.25562729436674497</v>
      </c>
      <c r="G34" s="69">
        <v>0.20131888837567999</v>
      </c>
      <c r="H34" s="69">
        <v>0.22889581952722701</v>
      </c>
      <c r="I34" s="69">
        <v>0.31167508688313</v>
      </c>
      <c r="J34" s="69">
        <v>0.38700344566195199</v>
      </c>
      <c r="K34" s="69">
        <v>0.47807601099776698</v>
      </c>
      <c r="L34" s="69">
        <v>0.52205325644659095</v>
      </c>
      <c r="M34" s="69">
        <v>0.49010042016932998</v>
      </c>
      <c r="N34" s="69">
        <v>0.54007148199935895</v>
      </c>
      <c r="O34" s="69">
        <v>0.60603417321892505</v>
      </c>
      <c r="P34" s="69">
        <v>0.56245302937893804</v>
      </c>
      <c r="Q34" s="69">
        <v>0.622559847344892</v>
      </c>
      <c r="R34" s="69">
        <v>0.33101949108260698</v>
      </c>
      <c r="S34" s="69">
        <v>0.31529057535605398</v>
      </c>
      <c r="T34" s="69">
        <v>0.13498723434153001</v>
      </c>
      <c r="U34" s="69">
        <v>0.152682560347258</v>
      </c>
      <c r="V34" s="69">
        <v>0.15035655742916201</v>
      </c>
      <c r="W34" s="69">
        <v>0.18530053289644</v>
      </c>
      <c r="X34" s="69">
        <v>0.27886152118116603</v>
      </c>
      <c r="Y34" s="69">
        <v>0.27268892245805199</v>
      </c>
      <c r="Z34" s="69">
        <v>0.26249685254442501</v>
      </c>
      <c r="AA34" s="69">
        <v>0.32080718270379399</v>
      </c>
      <c r="AB34" s="69">
        <v>0.41945621410445599</v>
      </c>
      <c r="AC34" s="69">
        <v>0.60908860867304804</v>
      </c>
      <c r="AD34" s="69">
        <v>0.52233792991948902</v>
      </c>
      <c r="AE34" s="69">
        <v>0.59084684556124201</v>
      </c>
      <c r="AF34" s="69">
        <v>0.52168796948444196</v>
      </c>
      <c r="AG34" s="69">
        <v>0.45196997024494701</v>
      </c>
      <c r="AH34" s="69">
        <v>0.490327613705419</v>
      </c>
      <c r="AI34" s="69">
        <v>0.46233106899301901</v>
      </c>
      <c r="AJ34" s="69">
        <v>0.382915172849772</v>
      </c>
      <c r="AK34" s="31">
        <f t="shared" si="4"/>
        <v>1.5550832588284309</v>
      </c>
      <c r="AL34" s="39">
        <f t="shared" si="5"/>
        <v>3.0723311867236758E-2</v>
      </c>
      <c r="AM34" s="39">
        <f t="shared" si="6"/>
        <v>-0.17177278679587538</v>
      </c>
      <c r="AN34" s="46">
        <f t="shared" si="11"/>
        <v>6.2097110569163166E-4</v>
      </c>
    </row>
    <row r="35" spans="1:40" ht="14.5" hidden="1" outlineLevel="2" x14ac:dyDescent="0.35">
      <c r="A35" s="51" t="str">
        <f t="shared" si="20"/>
        <v>CO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3.23794485E-5</v>
      </c>
      <c r="AC35" s="69">
        <v>2.1743999531999999E-5</v>
      </c>
      <c r="AD35" s="69">
        <v>1.8131128290000002E-5</v>
      </c>
      <c r="AE35" s="69">
        <v>1.3070172960000001E-5</v>
      </c>
      <c r="AF35" s="69">
        <v>1.0480896090000001E-5</v>
      </c>
      <c r="AG35" s="69">
        <v>2.39629843665E-4</v>
      </c>
      <c r="AH35" s="69">
        <v>1.2507852480755699E-4</v>
      </c>
      <c r="AI35" s="69">
        <v>1.5934970312659301E-4</v>
      </c>
      <c r="AJ35" s="69">
        <v>6.6584839758854507E-5</v>
      </c>
      <c r="AK35" s="31" t="str">
        <f t="shared" si="4"/>
        <v/>
      </c>
      <c r="AL35" s="39" t="str">
        <f t="shared" si="5"/>
        <v/>
      </c>
      <c r="AM35" s="39">
        <f t="shared" si="6"/>
        <v>-0.58214644613452982</v>
      </c>
      <c r="AN35" s="46">
        <f t="shared" si="11"/>
        <v>1.079802120653434E-7</v>
      </c>
    </row>
    <row r="36" spans="1:40" ht="14.5" hidden="1" outlineLevel="2" x14ac:dyDescent="0.35">
      <c r="A36" s="51" t="str">
        <f t="shared" si="20"/>
        <v>CO</v>
      </c>
      <c r="B36" s="13" t="s">
        <v>15</v>
      </c>
      <c r="C36" s="13" t="s">
        <v>7</v>
      </c>
      <c r="D36" s="18" t="s">
        <v>7</v>
      </c>
      <c r="E36" s="60">
        <v>5.6545776428040102E-2</v>
      </c>
      <c r="F36" s="69">
        <v>4.58191953667937E-2</v>
      </c>
      <c r="G36" s="69">
        <v>0.126527513500195</v>
      </c>
      <c r="H36" s="69">
        <v>3.9428093566565799E-2</v>
      </c>
      <c r="I36" s="69">
        <v>2.90078111490507E-2</v>
      </c>
      <c r="J36" s="69">
        <v>2.22685522116308E-2</v>
      </c>
      <c r="K36" s="69">
        <v>4.3604475958510802E-2</v>
      </c>
      <c r="L36" s="69">
        <v>2.3169387309034901E-2</v>
      </c>
      <c r="M36" s="69">
        <v>1.5816204791368901E-2</v>
      </c>
      <c r="N36" s="69">
        <v>1.2475453595373E-2</v>
      </c>
      <c r="O36" s="69">
        <v>1.8347429739953298E-2</v>
      </c>
      <c r="P36" s="69">
        <v>1.5987386814820901E-2</v>
      </c>
      <c r="Q36" s="69">
        <v>1.5327796081439899E-2</v>
      </c>
      <c r="R36" s="69">
        <v>1.36173136760224E-2</v>
      </c>
      <c r="S36" s="69">
        <v>3.5662731305175298E-2</v>
      </c>
      <c r="T36" s="69">
        <v>4.1881723350015998E-2</v>
      </c>
      <c r="U36" s="69">
        <v>4.3179099292408103E-2</v>
      </c>
      <c r="V36" s="69">
        <v>3.75341879661895E-2</v>
      </c>
      <c r="W36" s="69">
        <v>2.9887707389522299E-2</v>
      </c>
      <c r="X36" s="69">
        <v>2.3048080713131299E-2</v>
      </c>
      <c r="Y36" s="69">
        <v>8.4839042184671407E-3</v>
      </c>
      <c r="Z36" s="69">
        <v>1.8992666595174901E-2</v>
      </c>
      <c r="AA36" s="69">
        <v>8.3718932144547092E-3</v>
      </c>
      <c r="AB36" s="69">
        <v>1.4066905665088499E-2</v>
      </c>
      <c r="AC36" s="69">
        <v>1.5078858941956499E-2</v>
      </c>
      <c r="AD36" s="69">
        <v>3.8623326979363097E-2</v>
      </c>
      <c r="AE36" s="69">
        <v>3.9179523459961403E-2</v>
      </c>
      <c r="AF36" s="69">
        <v>1.6693117247369101E-2</v>
      </c>
      <c r="AG36" s="69">
        <v>7.5474676957977896E-3</v>
      </c>
      <c r="AH36" s="69">
        <v>8.9435626953588906E-3</v>
      </c>
      <c r="AI36" s="69">
        <v>9.3151460964509894E-3</v>
      </c>
      <c r="AJ36" s="69">
        <v>7.8675590405298899E-3</v>
      </c>
      <c r="AK36" s="31">
        <f t="shared" si="4"/>
        <v>-0.86086389581117329</v>
      </c>
      <c r="AL36" s="39">
        <f t="shared" si="5"/>
        <v>-6.1640992871513811E-2</v>
      </c>
      <c r="AM36" s="39">
        <f t="shared" si="6"/>
        <v>-0.15540143342170676</v>
      </c>
      <c r="AN36" s="46">
        <f t="shared" si="11"/>
        <v>1.2758770565638472E-5</v>
      </c>
    </row>
    <row r="37" spans="1:40" ht="14.5" hidden="1" outlineLevel="1" x14ac:dyDescent="0.35">
      <c r="A37" s="51" t="str">
        <f t="shared" si="20"/>
        <v/>
      </c>
      <c r="B37" s="13"/>
      <c r="C37" s="13"/>
      <c r="D37" s="17" t="s">
        <v>16</v>
      </c>
      <c r="E37" s="59">
        <f>SUBTOTAL(9,E38:E41)</f>
        <v>20.0077439440504</v>
      </c>
      <c r="F37" s="67">
        <f t="shared" ref="F37:AH37" si="41">SUBTOTAL(9,F38:F41)</f>
        <v>19.847437825330587</v>
      </c>
      <c r="G37" s="67">
        <f t="shared" si="41"/>
        <v>20.107886120672845</v>
      </c>
      <c r="H37" s="67">
        <f t="shared" si="41"/>
        <v>21.290925672555073</v>
      </c>
      <c r="I37" s="67">
        <f t="shared" si="41"/>
        <v>22.166098721275659</v>
      </c>
      <c r="J37" s="67">
        <f t="shared" si="41"/>
        <v>22.870943145466949</v>
      </c>
      <c r="K37" s="67">
        <f t="shared" si="41"/>
        <v>22.454845133651883</v>
      </c>
      <c r="L37" s="67">
        <f t="shared" si="41"/>
        <v>18.041658475621883</v>
      </c>
      <c r="M37" s="67">
        <f t="shared" si="41"/>
        <v>16.939896606444112</v>
      </c>
      <c r="N37" s="67">
        <f t="shared" si="41"/>
        <v>19.422150944900675</v>
      </c>
      <c r="O37" s="67">
        <f t="shared" si="41"/>
        <v>20.664756063443519</v>
      </c>
      <c r="P37" s="67">
        <f t="shared" si="41"/>
        <v>20.877372939396651</v>
      </c>
      <c r="Q37" s="67">
        <f t="shared" si="41"/>
        <v>22.055283452584526</v>
      </c>
      <c r="R37" s="67">
        <f t="shared" si="41"/>
        <v>21.868009499058267</v>
      </c>
      <c r="S37" s="67">
        <f t="shared" si="41"/>
        <v>23.245912353687039</v>
      </c>
      <c r="T37" s="67">
        <f t="shared" si="41"/>
        <v>23.018129689752016</v>
      </c>
      <c r="U37" s="67">
        <f t="shared" si="41"/>
        <v>23.136994271562159</v>
      </c>
      <c r="V37" s="67">
        <f t="shared" si="41"/>
        <v>23.070146417155236</v>
      </c>
      <c r="W37" s="67">
        <f t="shared" si="41"/>
        <v>21.049206317714884</v>
      </c>
      <c r="X37" s="67">
        <f t="shared" si="41"/>
        <v>19.351325730043133</v>
      </c>
      <c r="Y37" s="67">
        <f t="shared" si="41"/>
        <v>21.455083510758158</v>
      </c>
      <c r="Z37" s="67">
        <f t="shared" si="41"/>
        <v>21.307497709283737</v>
      </c>
      <c r="AA37" s="67">
        <f t="shared" si="41"/>
        <v>21.71629872324781</v>
      </c>
      <c r="AB37" s="67">
        <f t="shared" si="41"/>
        <v>20.777254126546278</v>
      </c>
      <c r="AC37" s="67">
        <f t="shared" si="41"/>
        <v>20.651939739617855</v>
      </c>
      <c r="AD37" s="67">
        <f t="shared" si="41"/>
        <v>21.41613595075577</v>
      </c>
      <c r="AE37" s="67">
        <f t="shared" ref="AE37:AF37" si="42">SUBTOTAL(9,AE38:AE41)</f>
        <v>21.581108507708127</v>
      </c>
      <c r="AF37" s="67">
        <f t="shared" si="42"/>
        <v>20.709610913619155</v>
      </c>
      <c r="AG37" s="67">
        <f t="shared" ref="AG37" si="43">SUBTOTAL(9,AG38:AG41)</f>
        <v>20.227261994375418</v>
      </c>
      <c r="AH37" s="67">
        <f t="shared" si="41"/>
        <v>19.44176694176317</v>
      </c>
      <c r="AI37" s="67">
        <f t="shared" ref="AI37:AJ37" si="44">SUBTOTAL(9,AI38:AI41)</f>
        <v>17.380952635797986</v>
      </c>
      <c r="AJ37" s="67">
        <f t="shared" si="44"/>
        <v>22.410766138125712</v>
      </c>
      <c r="AK37" s="30">
        <f t="shared" si="4"/>
        <v>0.12010460553649205</v>
      </c>
      <c r="AL37" s="38">
        <f t="shared" si="5"/>
        <v>3.6654782279379461E-3</v>
      </c>
      <c r="AM37" s="38">
        <f t="shared" si="6"/>
        <v>0.28938652602782389</v>
      </c>
      <c r="AN37" s="45">
        <f t="shared" si="11"/>
        <v>3.634339721933217E-2</v>
      </c>
    </row>
    <row r="38" spans="1:40" ht="14.5" hidden="1" outlineLevel="2" x14ac:dyDescent="0.35">
      <c r="A38" s="51" t="str">
        <f t="shared" si="20"/>
        <v>CO</v>
      </c>
      <c r="B38" s="13" t="s">
        <v>16</v>
      </c>
      <c r="C38" s="13" t="s">
        <v>5</v>
      </c>
      <c r="D38" s="18" t="s">
        <v>5</v>
      </c>
      <c r="E38" s="60">
        <v>0.106352617763837</v>
      </c>
      <c r="F38" s="69">
        <v>0.106567839995778</v>
      </c>
      <c r="G38" s="69">
        <v>0.103469993952892</v>
      </c>
      <c r="H38" s="69">
        <v>0.109612119138517</v>
      </c>
      <c r="I38" s="69">
        <v>0.12220979433241</v>
      </c>
      <c r="J38" s="69">
        <v>0.13314331884783101</v>
      </c>
      <c r="K38" s="69">
        <v>0.13229595011343101</v>
      </c>
      <c r="L38" s="69">
        <v>0.13258536609423099</v>
      </c>
      <c r="M38" s="69">
        <v>0.14136476286343599</v>
      </c>
      <c r="N38" s="69">
        <v>0.15112440852834799</v>
      </c>
      <c r="O38" s="69">
        <v>0.157279357853433</v>
      </c>
      <c r="P38" s="69">
        <v>0.15255867842826701</v>
      </c>
      <c r="Q38" s="69">
        <v>0.13076491754880001</v>
      </c>
      <c r="R38" s="69">
        <v>0.1139988854232</v>
      </c>
      <c r="S38" s="69">
        <v>0.137559630888</v>
      </c>
      <c r="T38" s="69">
        <v>0.12647284680240001</v>
      </c>
      <c r="U38" s="69">
        <v>0.11454372</v>
      </c>
      <c r="V38" s="69">
        <v>0.105533118</v>
      </c>
      <c r="W38" s="69">
        <v>9.7239365999999994E-2</v>
      </c>
      <c r="X38" s="69">
        <v>9.5187315240000001E-2</v>
      </c>
      <c r="Y38" s="69">
        <v>9.5629630968000007E-2</v>
      </c>
      <c r="Z38" s="69">
        <v>9.4271914799999995E-2</v>
      </c>
      <c r="AA38" s="69">
        <v>0.10621519434359999</v>
      </c>
      <c r="AB38" s="69">
        <v>8.2448941443788906E-2</v>
      </c>
      <c r="AC38" s="69">
        <v>8.2283522818021898E-2</v>
      </c>
      <c r="AD38" s="69">
        <v>8.1354428490260006E-2</v>
      </c>
      <c r="AE38" s="69">
        <v>7.4770694253046097E-2</v>
      </c>
      <c r="AF38" s="69">
        <v>9.8360742361779593E-2</v>
      </c>
      <c r="AG38" s="69">
        <v>9.6165641661617104E-2</v>
      </c>
      <c r="AH38" s="69">
        <v>9.4568628186787296E-2</v>
      </c>
      <c r="AI38" s="69">
        <v>9.20725534813924E-2</v>
      </c>
      <c r="AJ38" s="69">
        <v>5.8885420638085398E-2</v>
      </c>
      <c r="AK38" s="31">
        <f t="shared" si="4"/>
        <v>-0.44631902931769529</v>
      </c>
      <c r="AL38" s="39">
        <f t="shared" si="5"/>
        <v>-1.8889211040543752E-2</v>
      </c>
      <c r="AM38" s="39">
        <f t="shared" si="6"/>
        <v>-0.36044544859955496</v>
      </c>
      <c r="AN38" s="46">
        <f t="shared" si="11"/>
        <v>9.5494112940503945E-5</v>
      </c>
    </row>
    <row r="39" spans="1:40" ht="14.5" hidden="1" outlineLevel="2" x14ac:dyDescent="0.35">
      <c r="A39" s="51" t="str">
        <f t="shared" si="20"/>
        <v>CO</v>
      </c>
      <c r="B39" s="13" t="s">
        <v>16</v>
      </c>
      <c r="C39" s="13" t="s">
        <v>6</v>
      </c>
      <c r="D39" s="18" t="s">
        <v>6</v>
      </c>
      <c r="E39" s="60">
        <v>1.0261465236037401E-2</v>
      </c>
      <c r="F39" s="69">
        <v>9.0885236818862708E-3</v>
      </c>
      <c r="G39" s="69">
        <v>7.9155821277351202E-3</v>
      </c>
      <c r="H39" s="69">
        <v>6.7426405735839696E-3</v>
      </c>
      <c r="I39" s="69">
        <v>5.5696990194328199E-3</v>
      </c>
      <c r="J39" s="69">
        <v>4.4674590928640897E-3</v>
      </c>
      <c r="K39" s="69">
        <v>4.43508247028812E-3</v>
      </c>
      <c r="L39" s="69">
        <v>4.4842516839878202E-3</v>
      </c>
      <c r="M39" s="69">
        <v>7.4072982912446004E-4</v>
      </c>
      <c r="N39" s="69">
        <v>2.33562552285115E-3</v>
      </c>
      <c r="O39" s="69">
        <v>2.28831010650678E-3</v>
      </c>
      <c r="P39" s="69">
        <v>2.4096710265480402E-3</v>
      </c>
      <c r="Q39" s="69">
        <v>2.4625935712875198E-3</v>
      </c>
      <c r="R39" s="69">
        <v>2.6092477929914402E-3</v>
      </c>
      <c r="S39" s="69">
        <v>3.8472615549686E-3</v>
      </c>
      <c r="T39" s="69">
        <v>5.5002849685743399E-3</v>
      </c>
      <c r="U39" s="69">
        <v>8.8159066992738403E-3</v>
      </c>
      <c r="V39" s="69">
        <v>9.9217619482785593E-3</v>
      </c>
      <c r="W39" s="69">
        <v>9.6962950613865995E-3</v>
      </c>
      <c r="X39" s="69">
        <v>6.7818067766774997E-3</v>
      </c>
      <c r="Y39" s="69">
        <v>5.7557487662099997E-3</v>
      </c>
      <c r="Z39" s="69">
        <v>6.8966694059850002E-3</v>
      </c>
      <c r="AA39" s="69">
        <v>6.432329906415E-3</v>
      </c>
      <c r="AB39" s="69">
        <v>6.3433571435099999E-3</v>
      </c>
      <c r="AC39" s="69">
        <v>4.6815243464232003E-3</v>
      </c>
      <c r="AD39" s="69">
        <v>3.6403092248399999E-3</v>
      </c>
      <c r="AE39" s="69">
        <v>4.9209119114399999E-3</v>
      </c>
      <c r="AF39" s="69">
        <v>4.8963892913550001E-3</v>
      </c>
      <c r="AG39" s="69">
        <v>3.833696732085E-3</v>
      </c>
      <c r="AH39" s="69">
        <v>3.83383341751228E-3</v>
      </c>
      <c r="AI39" s="69">
        <v>1.91971993610157E-3</v>
      </c>
      <c r="AJ39" s="69">
        <v>2.3194713552112099E-3</v>
      </c>
      <c r="AK39" s="31">
        <f t="shared" si="4"/>
        <v>-0.77396294760465378</v>
      </c>
      <c r="AL39" s="39">
        <f t="shared" si="5"/>
        <v>-4.6837198611723529E-2</v>
      </c>
      <c r="AM39" s="39">
        <f t="shared" si="6"/>
        <v>0.20823423854285039</v>
      </c>
      <c r="AN39" s="46">
        <f t="shared" si="11"/>
        <v>3.7614719765378709E-6</v>
      </c>
    </row>
    <row r="40" spans="1:40" ht="14.5" hidden="1" outlineLevel="2" x14ac:dyDescent="0.35">
      <c r="A40" s="51" t="str">
        <f t="shared" si="20"/>
        <v>CO</v>
      </c>
      <c r="B40" s="13" t="s">
        <v>16</v>
      </c>
      <c r="C40" s="13" t="s">
        <v>7</v>
      </c>
      <c r="D40" s="18" t="s">
        <v>7</v>
      </c>
      <c r="E40" s="60">
        <v>0.29441242224952602</v>
      </c>
      <c r="F40" s="69">
        <v>0.25003910564662402</v>
      </c>
      <c r="G40" s="69">
        <v>0.666687226754618</v>
      </c>
      <c r="H40" s="69">
        <v>0.20100788278297199</v>
      </c>
      <c r="I40" s="69">
        <v>0.14680865709621699</v>
      </c>
      <c r="J40" s="69">
        <v>0.11782360694065699</v>
      </c>
      <c r="K40" s="69">
        <v>0.23409665928606699</v>
      </c>
      <c r="L40" s="69">
        <v>0.12194335306726201</v>
      </c>
      <c r="M40" s="69">
        <v>7.8665525233650599E-2</v>
      </c>
      <c r="N40" s="69">
        <v>6.6819169583376803E-2</v>
      </c>
      <c r="O40" s="69">
        <v>9.5780857707577396E-2</v>
      </c>
      <c r="P40" s="69">
        <v>8.2035455118934397E-2</v>
      </c>
      <c r="Q40" s="69">
        <v>8.1190114765539306E-2</v>
      </c>
      <c r="R40" s="69">
        <v>7.6546132683974102E-2</v>
      </c>
      <c r="S40" s="69">
        <v>0.206267163458768</v>
      </c>
      <c r="T40" s="69">
        <v>0.24181859871573999</v>
      </c>
      <c r="U40" s="69">
        <v>0.25438192210258198</v>
      </c>
      <c r="V40" s="69">
        <v>0.22065690500975799</v>
      </c>
      <c r="W40" s="69">
        <v>0.16805339095859501</v>
      </c>
      <c r="X40" s="69">
        <v>0.13568407052245399</v>
      </c>
      <c r="Y40" s="69">
        <v>5.1860234350548103E-2</v>
      </c>
      <c r="Z40" s="69">
        <v>0.11107195265365501</v>
      </c>
      <c r="AA40" s="69">
        <v>4.7665609794398003E-2</v>
      </c>
      <c r="AB40" s="69">
        <v>7.5876048828978596E-2</v>
      </c>
      <c r="AC40" s="69">
        <v>8.0954751959611299E-2</v>
      </c>
      <c r="AD40" s="69">
        <v>0.20414639130756901</v>
      </c>
      <c r="AE40" s="69">
        <v>0.20577446778223801</v>
      </c>
      <c r="AF40" s="69">
        <v>8.9276774035120202E-2</v>
      </c>
      <c r="AG40" s="69">
        <v>4.4879203175815202E-2</v>
      </c>
      <c r="AH40" s="69">
        <v>4.9383135276669501E-2</v>
      </c>
      <c r="AI40" s="69">
        <v>5.1921514096990098E-2</v>
      </c>
      <c r="AJ40" s="69">
        <v>4.8422614814615898E-2</v>
      </c>
      <c r="AK40" s="31">
        <f t="shared" si="4"/>
        <v>-0.83552794938259822</v>
      </c>
      <c r="AL40" s="39">
        <f t="shared" si="5"/>
        <v>-5.6563555942234056E-2</v>
      </c>
      <c r="AM40" s="39">
        <f t="shared" si="6"/>
        <v>-6.738823671124472E-2</v>
      </c>
      <c r="AN40" s="46">
        <f t="shared" si="11"/>
        <v>7.8526647137351546E-5</v>
      </c>
    </row>
    <row r="41" spans="1:40" ht="14.5" hidden="1" outlineLevel="2" x14ac:dyDescent="0.35">
      <c r="A41" s="51" t="str">
        <f t="shared" si="20"/>
        <v>CO</v>
      </c>
      <c r="B41" s="13" t="s">
        <v>16</v>
      </c>
      <c r="C41" s="13" t="s">
        <v>8</v>
      </c>
      <c r="D41" s="18" t="s">
        <v>8</v>
      </c>
      <c r="E41" s="60">
        <v>19.596717438801001</v>
      </c>
      <c r="F41" s="69">
        <v>19.481742356006301</v>
      </c>
      <c r="G41" s="69">
        <v>19.329813317837601</v>
      </c>
      <c r="H41" s="69">
        <v>20.973563030059999</v>
      </c>
      <c r="I41" s="69">
        <v>21.891510570827599</v>
      </c>
      <c r="J41" s="69">
        <v>22.615508760585598</v>
      </c>
      <c r="K41" s="69">
        <v>22.084017441782098</v>
      </c>
      <c r="L41" s="69">
        <v>17.782645504776401</v>
      </c>
      <c r="M41" s="69">
        <v>16.719125588517901</v>
      </c>
      <c r="N41" s="69">
        <v>19.2018717412661</v>
      </c>
      <c r="O41" s="69">
        <v>20.409407537776001</v>
      </c>
      <c r="P41" s="69">
        <v>20.640369134822901</v>
      </c>
      <c r="Q41" s="69">
        <v>21.840865826698899</v>
      </c>
      <c r="R41" s="69">
        <v>21.674855233158102</v>
      </c>
      <c r="S41" s="69">
        <v>22.898238297785301</v>
      </c>
      <c r="T41" s="69">
        <v>22.6443379592653</v>
      </c>
      <c r="U41" s="69">
        <v>22.759252722760301</v>
      </c>
      <c r="V41" s="69">
        <v>22.734034632197201</v>
      </c>
      <c r="W41" s="69">
        <v>20.774217265694901</v>
      </c>
      <c r="X41" s="69">
        <v>19.113672537504002</v>
      </c>
      <c r="Y41" s="69">
        <v>21.301837896673401</v>
      </c>
      <c r="Z41" s="69">
        <v>21.095257172424098</v>
      </c>
      <c r="AA41" s="69">
        <v>21.555985589203399</v>
      </c>
      <c r="AB41" s="69">
        <v>20.612585779130001</v>
      </c>
      <c r="AC41" s="69">
        <v>20.484019940493798</v>
      </c>
      <c r="AD41" s="69">
        <v>21.126994821733099</v>
      </c>
      <c r="AE41" s="69">
        <v>21.295642433761401</v>
      </c>
      <c r="AF41" s="69">
        <v>20.517077007930901</v>
      </c>
      <c r="AG41" s="69">
        <v>20.0823834528059</v>
      </c>
      <c r="AH41" s="69">
        <v>19.293981344882202</v>
      </c>
      <c r="AI41" s="69">
        <v>17.235038848283502</v>
      </c>
      <c r="AJ41" s="69">
        <v>22.301138631317801</v>
      </c>
      <c r="AK41" s="30">
        <f t="shared" si="4"/>
        <v>0.13800378563208326</v>
      </c>
      <c r="AL41" s="38">
        <f t="shared" si="5"/>
        <v>4.178889964864041E-3</v>
      </c>
      <c r="AM41" s="38">
        <f t="shared" si="6"/>
        <v>0.29394188360294016</v>
      </c>
      <c r="AN41" s="45">
        <f t="shared" si="11"/>
        <v>3.6165614987277779E-2</v>
      </c>
    </row>
    <row r="42" spans="1:40" ht="14.5" hidden="1" outlineLevel="1" x14ac:dyDescent="0.35">
      <c r="A42" s="51" t="str">
        <f t="shared" si="20"/>
        <v/>
      </c>
      <c r="B42" s="13"/>
      <c r="C42" s="13"/>
      <c r="D42" s="17" t="s">
        <v>17</v>
      </c>
      <c r="E42" s="59">
        <f>SUBTOTAL(9,E43:E46)</f>
        <v>0.9576909068716839</v>
      </c>
      <c r="F42" s="67">
        <f t="shared" ref="F42:AH42" si="45">SUBTOTAL(9,F43:F46)</f>
        <v>0.87129912108580909</v>
      </c>
      <c r="G42" s="67">
        <f t="shared" si="45"/>
        <v>1.9119508178089353</v>
      </c>
      <c r="H42" s="67">
        <f t="shared" si="45"/>
        <v>0.75622796072795473</v>
      </c>
      <c r="I42" s="67">
        <f t="shared" si="45"/>
        <v>0.62586981359352245</v>
      </c>
      <c r="J42" s="67">
        <f t="shared" si="45"/>
        <v>0.56904022605035043</v>
      </c>
      <c r="K42" s="67">
        <f t="shared" si="45"/>
        <v>0.86582205031549198</v>
      </c>
      <c r="L42" s="67">
        <f t="shared" si="45"/>
        <v>0.60990406426140564</v>
      </c>
      <c r="M42" s="67">
        <f t="shared" si="45"/>
        <v>0.51239159955072222</v>
      </c>
      <c r="N42" s="67">
        <f t="shared" si="45"/>
        <v>0.44769579957792416</v>
      </c>
      <c r="O42" s="67">
        <f t="shared" si="45"/>
        <v>0.5354253975279647</v>
      </c>
      <c r="P42" s="67">
        <f t="shared" si="45"/>
        <v>0.51112744265749588</v>
      </c>
      <c r="Q42" s="67">
        <f t="shared" si="45"/>
        <v>0.53389866327093249</v>
      </c>
      <c r="R42" s="67">
        <f t="shared" si="45"/>
        <v>0.54625553088876644</v>
      </c>
      <c r="S42" s="67">
        <f t="shared" si="45"/>
        <v>0.93096274736236428</v>
      </c>
      <c r="T42" s="67">
        <f t="shared" si="45"/>
        <v>1.0446629447057545</v>
      </c>
      <c r="U42" s="67">
        <f t="shared" si="45"/>
        <v>1.0763347994741406</v>
      </c>
      <c r="V42" s="67">
        <f t="shared" si="45"/>
        <v>1.0229184806764204</v>
      </c>
      <c r="W42" s="67">
        <f t="shared" si="45"/>
        <v>0.85387937956747395</v>
      </c>
      <c r="X42" s="67">
        <f t="shared" si="45"/>
        <v>0.75449826032156431</v>
      </c>
      <c r="Y42" s="67">
        <f t="shared" si="45"/>
        <v>0.55818870363840212</v>
      </c>
      <c r="Z42" s="67">
        <f t="shared" si="45"/>
        <v>0.75099344970807969</v>
      </c>
      <c r="AA42" s="67">
        <f t="shared" si="45"/>
        <v>0.59032836876113082</v>
      </c>
      <c r="AB42" s="67">
        <f t="shared" si="45"/>
        <v>0.65960890821767693</v>
      </c>
      <c r="AC42" s="67">
        <f t="shared" si="45"/>
        <v>0.70788696220697855</v>
      </c>
      <c r="AD42" s="67">
        <f t="shared" si="45"/>
        <v>1.1767155797086943</v>
      </c>
      <c r="AE42" s="67">
        <f t="shared" ref="AE42:AF42" si="46">SUBTOTAL(9,AE43:AE46)</f>
        <v>1.1015468903844252</v>
      </c>
      <c r="AF42" s="67">
        <f t="shared" si="46"/>
        <v>0.74796774363964025</v>
      </c>
      <c r="AG42" s="67">
        <f t="shared" ref="AG42" si="47">SUBTOTAL(9,AG43:AG46)</f>
        <v>0.62713023671042256</v>
      </c>
      <c r="AH42" s="67">
        <f t="shared" si="45"/>
        <v>0.69472218171636557</v>
      </c>
      <c r="AI42" s="67">
        <f t="shared" ref="AI42:AJ42" si="48">SUBTOTAL(9,AI43:AI46)</f>
        <v>0.66838274205699899</v>
      </c>
      <c r="AJ42" s="67">
        <f t="shared" si="48"/>
        <v>0.63093877980038049</v>
      </c>
      <c r="AK42" s="30">
        <f t="shared" si="4"/>
        <v>-0.34118745905048387</v>
      </c>
      <c r="AL42" s="38">
        <f t="shared" si="5"/>
        <v>-1.3371609353908576E-2</v>
      </c>
      <c r="AM42" s="38">
        <f t="shared" si="6"/>
        <v>-5.6021737098390423E-2</v>
      </c>
      <c r="AN42" s="45">
        <f t="shared" si="11"/>
        <v>1.0231894150354885E-3</v>
      </c>
    </row>
    <row r="43" spans="1:40" ht="14.5" hidden="1" outlineLevel="2" x14ac:dyDescent="0.35">
      <c r="A43" s="51" t="str">
        <f t="shared" si="20"/>
        <v>CO</v>
      </c>
      <c r="B43" s="13" t="s">
        <v>17</v>
      </c>
      <c r="C43" s="13" t="s">
        <v>5</v>
      </c>
      <c r="D43" s="18" t="s">
        <v>5</v>
      </c>
      <c r="E43" s="60">
        <v>0.13566689115088501</v>
      </c>
      <c r="F43" s="69">
        <v>0.139596312029412</v>
      </c>
      <c r="G43" s="69">
        <v>0.14079618056118801</v>
      </c>
      <c r="H43" s="69">
        <v>0.14677161672122699</v>
      </c>
      <c r="I43" s="69">
        <v>0.15508716832862601</v>
      </c>
      <c r="J43" s="69">
        <v>0.16465283247609899</v>
      </c>
      <c r="K43" s="69">
        <v>0.16872666909129899</v>
      </c>
      <c r="L43" s="69">
        <v>0.178550887060899</v>
      </c>
      <c r="M43" s="69">
        <v>0.17850872547531699</v>
      </c>
      <c r="N43" s="69">
        <v>0.17578091577928101</v>
      </c>
      <c r="O43" s="69">
        <v>0.18664797649207199</v>
      </c>
      <c r="P43" s="69">
        <v>0.19381610157294199</v>
      </c>
      <c r="Q43" s="69">
        <v>0.19084052608560001</v>
      </c>
      <c r="R43" s="69">
        <v>0.18487858912560001</v>
      </c>
      <c r="S43" s="69">
        <v>0.19059301775519999</v>
      </c>
      <c r="T43" s="69">
        <v>0.18497835034560001</v>
      </c>
      <c r="U43" s="69">
        <v>0.16008159599999999</v>
      </c>
      <c r="V43" s="69">
        <v>0.192966948</v>
      </c>
      <c r="W43" s="69">
        <v>0.155342124</v>
      </c>
      <c r="X43" s="69">
        <v>0.18217564165979999</v>
      </c>
      <c r="Y43" s="69">
        <v>0.25404625239840001</v>
      </c>
      <c r="Z43" s="69">
        <v>0.25461822657599997</v>
      </c>
      <c r="AA43" s="69">
        <v>0.27843944680260002</v>
      </c>
      <c r="AB43" s="69">
        <v>0.25497782197962299</v>
      </c>
      <c r="AC43" s="69">
        <v>0.26542000232743301</v>
      </c>
      <c r="AD43" s="69">
        <v>0.284524367356912</v>
      </c>
      <c r="AE43" s="69">
        <v>0.23665934897258301</v>
      </c>
      <c r="AF43" s="69">
        <v>0.28616369614946002</v>
      </c>
      <c r="AG43" s="69">
        <v>0.30333533585010303</v>
      </c>
      <c r="AH43" s="69">
        <v>0.358726489338548</v>
      </c>
      <c r="AI43" s="69">
        <v>0.32622613839308301</v>
      </c>
      <c r="AJ43" s="69">
        <v>0.31830820145819999</v>
      </c>
      <c r="AK43" s="31">
        <f t="shared" si="4"/>
        <v>1.3462482169226262</v>
      </c>
      <c r="AL43" s="39">
        <f t="shared" si="5"/>
        <v>2.7892144281400633E-2</v>
      </c>
      <c r="AM43" s="39">
        <f t="shared" si="6"/>
        <v>-2.4271313677944439E-2</v>
      </c>
      <c r="AN43" s="46">
        <f t="shared" si="11"/>
        <v>5.1619839020523883E-4</v>
      </c>
    </row>
    <row r="44" spans="1:40" ht="14.5" hidden="1" outlineLevel="2" x14ac:dyDescent="0.35">
      <c r="A44" s="51" t="str">
        <f t="shared" si="20"/>
        <v>CO</v>
      </c>
      <c r="B44" s="13" t="s">
        <v>17</v>
      </c>
      <c r="C44" s="13" t="s">
        <v>6</v>
      </c>
      <c r="D44" s="18" t="s">
        <v>6</v>
      </c>
      <c r="E44" s="60">
        <v>8.7158752530694397E-2</v>
      </c>
      <c r="F44" s="69">
        <v>8.8111651360338494E-2</v>
      </c>
      <c r="G44" s="69">
        <v>8.7549495978506697E-2</v>
      </c>
      <c r="H44" s="69">
        <v>8.8857369164089303E-2</v>
      </c>
      <c r="I44" s="69">
        <v>9.21568355923503E-2</v>
      </c>
      <c r="J44" s="69">
        <v>9.1902666492589699E-2</v>
      </c>
      <c r="K44" s="69">
        <v>8.8331822937618903E-2</v>
      </c>
      <c r="L44" s="69">
        <v>8.8396544120745296E-2</v>
      </c>
      <c r="M44" s="69">
        <v>9.0689911279033503E-2</v>
      </c>
      <c r="N44" s="69">
        <v>7.8398425196627999E-2</v>
      </c>
      <c r="O44" s="69">
        <v>6.9676268732766403E-2</v>
      </c>
      <c r="P44" s="69">
        <v>7.2814199687656803E-2</v>
      </c>
      <c r="Q44" s="69">
        <v>8.0718882423154406E-2</v>
      </c>
      <c r="R44" s="69">
        <v>8.7134828340291806E-2</v>
      </c>
      <c r="S44" s="69">
        <v>9.1077973561794298E-2</v>
      </c>
      <c r="T44" s="69">
        <v>9.2346020154358194E-2</v>
      </c>
      <c r="U44" s="69">
        <v>9.4981361847037496E-2</v>
      </c>
      <c r="V44" s="69">
        <v>9.8567367368734699E-2</v>
      </c>
      <c r="W44" s="69">
        <v>0.104455470048764</v>
      </c>
      <c r="X44" s="69">
        <v>9.8937811102603496E-2</v>
      </c>
      <c r="Y44" s="69">
        <v>0.121594947078385</v>
      </c>
      <c r="Z44" s="69">
        <v>0.11314479077454601</v>
      </c>
      <c r="AA44" s="69">
        <v>0.123699125652975</v>
      </c>
      <c r="AB44" s="69">
        <v>0.111944833006185</v>
      </c>
      <c r="AC44" s="69">
        <v>0.128395525816386</v>
      </c>
      <c r="AD44" s="69">
        <v>0.14884702985699999</v>
      </c>
      <c r="AE44" s="69">
        <v>0.13826414932424999</v>
      </c>
      <c r="AF44" s="69">
        <v>0.131093845524094</v>
      </c>
      <c r="AG44" s="69">
        <v>0.15939942129837001</v>
      </c>
      <c r="AH44" s="69">
        <v>0.145348978233791</v>
      </c>
      <c r="AI44" s="69">
        <v>0.14182335435162199</v>
      </c>
      <c r="AJ44" s="69">
        <v>0.13404532168819</v>
      </c>
      <c r="AK44" s="31">
        <f t="shared" si="4"/>
        <v>0.53794447254145505</v>
      </c>
      <c r="AL44" s="39">
        <f t="shared" si="5"/>
        <v>1.3982229201044971E-2</v>
      </c>
      <c r="AM44" s="39">
        <f t="shared" si="6"/>
        <v>-5.4843101821918205E-2</v>
      </c>
      <c r="AN44" s="46">
        <f t="shared" si="11"/>
        <v>2.1738044748141237E-4</v>
      </c>
    </row>
    <row r="45" spans="1:40" ht="14.5" hidden="1" outlineLevel="2" x14ac:dyDescent="0.35">
      <c r="A45" s="51" t="str">
        <f t="shared" si="20"/>
        <v>CO</v>
      </c>
      <c r="B45" s="13" t="s">
        <v>17</v>
      </c>
      <c r="C45" s="13" t="s">
        <v>7</v>
      </c>
      <c r="D45" s="18" t="s">
        <v>7</v>
      </c>
      <c r="E45" s="60">
        <v>0.73182311378253495</v>
      </c>
      <c r="F45" s="69">
        <v>0.64050010966482496</v>
      </c>
      <c r="G45" s="69">
        <v>1.6801320419346699</v>
      </c>
      <c r="H45" s="69">
        <v>0.51666892444748502</v>
      </c>
      <c r="I45" s="69">
        <v>0.37423818073611498</v>
      </c>
      <c r="J45" s="69">
        <v>0.30778630947198699</v>
      </c>
      <c r="K45" s="69">
        <v>0.60389501603009499</v>
      </c>
      <c r="L45" s="69">
        <v>0.33773023241656902</v>
      </c>
      <c r="M45" s="69">
        <v>0.23830359243545199</v>
      </c>
      <c r="N45" s="69">
        <v>0.18734168570118501</v>
      </c>
      <c r="O45" s="69">
        <v>0.27265182387940601</v>
      </c>
      <c r="P45" s="69">
        <v>0.23725337784387901</v>
      </c>
      <c r="Q45" s="69">
        <v>0.25348050886520002</v>
      </c>
      <c r="R45" s="69">
        <v>0.26516686531587702</v>
      </c>
      <c r="S45" s="69">
        <v>0.63966878177217801</v>
      </c>
      <c r="T45" s="69">
        <v>0.75797375363830699</v>
      </c>
      <c r="U45" s="69">
        <v>0.81204251127245997</v>
      </c>
      <c r="V45" s="69">
        <v>0.72231458454034103</v>
      </c>
      <c r="W45" s="69">
        <v>0.58604672971843397</v>
      </c>
      <c r="X45" s="69">
        <v>0.46642117982568698</v>
      </c>
      <c r="Y45" s="69">
        <v>0.17443786619719101</v>
      </c>
      <c r="Z45" s="69">
        <v>0.37522599107117199</v>
      </c>
      <c r="AA45" s="69">
        <v>0.18007537362903001</v>
      </c>
      <c r="AB45" s="69">
        <v>0.28500938133281101</v>
      </c>
      <c r="AC45" s="69">
        <v>0.30635705151023501</v>
      </c>
      <c r="AD45" s="69">
        <v>0.73522687472784698</v>
      </c>
      <c r="AE45" s="69">
        <v>0.71827950623273995</v>
      </c>
      <c r="AF45" s="69">
        <v>0.322528545199951</v>
      </c>
      <c r="AG45" s="69">
        <v>0.15648399026152501</v>
      </c>
      <c r="AH45" s="69">
        <v>0.182944396215098</v>
      </c>
      <c r="AI45" s="69">
        <v>0.19386234540120001</v>
      </c>
      <c r="AJ45" s="69">
        <v>0.171588790276054</v>
      </c>
      <c r="AK45" s="31">
        <f t="shared" ref="AK45:AK77" si="49">IFERROR(AJ45/E45-1,"")</f>
        <v>-0.76553242573991387</v>
      </c>
      <c r="AL45" s="39">
        <f t="shared" ref="AL45:AL77" si="50">IFERROR(POWER(AJ45/E45,1/(AJ$11-E$11))-1,"")</f>
        <v>-4.5710621558671449E-2</v>
      </c>
      <c r="AM45" s="39">
        <f t="shared" ref="AM45:AM77" si="51">IFERROR(AJ45/AI45-1,"")</f>
        <v>-0.11489366374398635</v>
      </c>
      <c r="AN45" s="46">
        <f t="shared" si="11"/>
        <v>2.7826445222585596E-4</v>
      </c>
    </row>
    <row r="46" spans="1:40" ht="14.5" hidden="1" outlineLevel="2" x14ac:dyDescent="0.35">
      <c r="A46" s="51" t="str">
        <f t="shared" si="20"/>
        <v>CO</v>
      </c>
      <c r="B46" s="13" t="s">
        <v>17</v>
      </c>
      <c r="C46" s="13" t="s">
        <v>8</v>
      </c>
      <c r="D46" s="18" t="s">
        <v>8</v>
      </c>
      <c r="E46" s="60">
        <v>3.0421494075695398E-3</v>
      </c>
      <c r="F46" s="69">
        <v>3.0910480312335898E-3</v>
      </c>
      <c r="G46" s="69">
        <v>3.47309933457072E-3</v>
      </c>
      <c r="H46" s="69">
        <v>3.9300503951533701E-3</v>
      </c>
      <c r="I46" s="69">
        <v>4.3876289364311897E-3</v>
      </c>
      <c r="J46" s="69">
        <v>4.6984176096747298E-3</v>
      </c>
      <c r="K46" s="69">
        <v>4.86854225647899E-3</v>
      </c>
      <c r="L46" s="69">
        <v>5.2264006631921999E-3</v>
      </c>
      <c r="M46" s="69">
        <v>4.8893703609197399E-3</v>
      </c>
      <c r="N46" s="69">
        <v>6.1747729008301399E-3</v>
      </c>
      <c r="O46" s="69">
        <v>6.44932842372028E-3</v>
      </c>
      <c r="P46" s="69">
        <v>7.2437635530180596E-3</v>
      </c>
      <c r="Q46" s="69">
        <v>8.8587458969780503E-3</v>
      </c>
      <c r="R46" s="69">
        <v>9.0752481069975698E-3</v>
      </c>
      <c r="S46" s="69">
        <v>9.6229742731919494E-3</v>
      </c>
      <c r="T46" s="69">
        <v>9.3648205674895096E-3</v>
      </c>
      <c r="U46" s="69">
        <v>9.2293303546431005E-3</v>
      </c>
      <c r="V46" s="69">
        <v>9.0695807673445601E-3</v>
      </c>
      <c r="W46" s="69">
        <v>8.0350558002759403E-3</v>
      </c>
      <c r="X46" s="69">
        <v>6.9636277334738303E-3</v>
      </c>
      <c r="Y46" s="69">
        <v>8.1096379644260991E-3</v>
      </c>
      <c r="Z46" s="69">
        <v>8.0044412863618502E-3</v>
      </c>
      <c r="AA46" s="69">
        <v>8.11442267652575E-3</v>
      </c>
      <c r="AB46" s="69">
        <v>7.6768718990580104E-3</v>
      </c>
      <c r="AC46" s="69">
        <v>7.7143825529244099E-3</v>
      </c>
      <c r="AD46" s="69">
        <v>8.1173077669353597E-3</v>
      </c>
      <c r="AE46" s="69">
        <v>8.3438858548521306E-3</v>
      </c>
      <c r="AF46" s="69">
        <v>8.1816567661352098E-3</v>
      </c>
      <c r="AG46" s="69">
        <v>7.9114893004245193E-3</v>
      </c>
      <c r="AH46" s="69">
        <v>7.7023179289285801E-3</v>
      </c>
      <c r="AI46" s="69">
        <v>6.4709039110939E-3</v>
      </c>
      <c r="AJ46" s="69">
        <v>6.9964663779365404E-3</v>
      </c>
      <c r="AK46" s="30">
        <f t="shared" si="49"/>
        <v>1.2998431176745582</v>
      </c>
      <c r="AL46" s="38">
        <f t="shared" si="50"/>
        <v>2.722997606655575E-2</v>
      </c>
      <c r="AM46" s="38">
        <f t="shared" si="51"/>
        <v>8.1219327942978925E-2</v>
      </c>
      <c r="AN46" s="45">
        <f t="shared" ref="AN46:AN78" si="52">AJ46/$AJ$13</f>
        <v>1.134612512298144E-5</v>
      </c>
    </row>
    <row r="47" spans="1:40" ht="14.5" hidden="1" outlineLevel="1" x14ac:dyDescent="0.35">
      <c r="A47" s="51" t="str">
        <f t="shared" si="20"/>
        <v/>
      </c>
      <c r="B47" s="13"/>
      <c r="C47" s="13"/>
      <c r="D47" s="17" t="s">
        <v>18</v>
      </c>
      <c r="E47" s="59">
        <f>SUBTOTAL(9,E48:E50)</f>
        <v>0.93534262973814797</v>
      </c>
      <c r="F47" s="67">
        <f t="shared" ref="F47:AH47" si="53">SUBTOTAL(9,F48:F50)</f>
        <v>0.72760154382957598</v>
      </c>
      <c r="G47" s="67">
        <f t="shared" si="53"/>
        <v>1.9300207678374901</v>
      </c>
      <c r="H47" s="67">
        <f t="shared" si="53"/>
        <v>0.57967652989559992</v>
      </c>
      <c r="I47" s="67">
        <f t="shared" si="53"/>
        <v>0.42295504785993104</v>
      </c>
      <c r="J47" s="67">
        <f t="shared" si="53"/>
        <v>0.34738168344424297</v>
      </c>
      <c r="K47" s="67">
        <f t="shared" si="53"/>
        <v>0.71656422071727699</v>
      </c>
      <c r="L47" s="67">
        <f t="shared" si="53"/>
        <v>0.35104248101503899</v>
      </c>
      <c r="M47" s="67">
        <f t="shared" si="53"/>
        <v>0.23792776372105401</v>
      </c>
      <c r="N47" s="67">
        <f t="shared" si="53"/>
        <v>0.194239486750762</v>
      </c>
      <c r="O47" s="67">
        <f t="shared" si="53"/>
        <v>0.27095851575320801</v>
      </c>
      <c r="P47" s="67">
        <f t="shared" si="53"/>
        <v>0.24249612041510502</v>
      </c>
      <c r="Q47" s="67">
        <f t="shared" si="53"/>
        <v>0.23351386323598</v>
      </c>
      <c r="R47" s="67">
        <f t="shared" si="53"/>
        <v>0.22281125297476301</v>
      </c>
      <c r="S47" s="67">
        <f t="shared" si="53"/>
        <v>0.60928231812729605</v>
      </c>
      <c r="T47" s="67">
        <f t="shared" si="53"/>
        <v>0.73891591282487001</v>
      </c>
      <c r="U47" s="67">
        <f t="shared" si="53"/>
        <v>0.75531904459452504</v>
      </c>
      <c r="V47" s="67">
        <f t="shared" si="53"/>
        <v>0.69235433123913204</v>
      </c>
      <c r="W47" s="67">
        <f t="shared" si="53"/>
        <v>0.53708126467282802</v>
      </c>
      <c r="X47" s="67">
        <f t="shared" si="53"/>
        <v>0.39609828377079798</v>
      </c>
      <c r="Y47" s="67">
        <f t="shared" si="53"/>
        <v>0.15370558413829652</v>
      </c>
      <c r="Z47" s="67">
        <f t="shared" si="53"/>
        <v>0.37900716283494096</v>
      </c>
      <c r="AA47" s="67">
        <f t="shared" si="53"/>
        <v>0.14952638415960801</v>
      </c>
      <c r="AB47" s="67">
        <f t="shared" si="53"/>
        <v>0.23354217775447622</v>
      </c>
      <c r="AC47" s="67">
        <f t="shared" si="53"/>
        <v>0.23512715170279161</v>
      </c>
      <c r="AD47" s="67">
        <f t="shared" si="53"/>
        <v>0.66046038764704773</v>
      </c>
      <c r="AE47" s="67">
        <f t="shared" ref="AE47:AF47" si="54">SUBTOTAL(9,AE48:AE50)</f>
        <v>0.66986349394513178</v>
      </c>
      <c r="AF47" s="67">
        <f t="shared" si="54"/>
        <v>0.27444777324186043</v>
      </c>
      <c r="AG47" s="67">
        <f t="shared" ref="AG47" si="55">SUBTOTAL(9,AG48:AG50)</f>
        <v>0.11554594081099262</v>
      </c>
      <c r="AH47" s="67">
        <f t="shared" si="53"/>
        <v>0.13427674871823736</v>
      </c>
      <c r="AI47" s="67">
        <f t="shared" ref="AI47:AJ47" si="56">SUBTOTAL(9,AI48:AI50)</f>
        <v>0.15589308151564743</v>
      </c>
      <c r="AJ47" s="67">
        <f t="shared" si="56"/>
        <v>0.142539437418153</v>
      </c>
      <c r="AK47" s="30">
        <f t="shared" si="49"/>
        <v>-0.84760724798990794</v>
      </c>
      <c r="AL47" s="38">
        <f t="shared" si="50"/>
        <v>-5.8882151329181842E-2</v>
      </c>
      <c r="AM47" s="38">
        <f t="shared" si="51"/>
        <v>-8.5658991198747203E-2</v>
      </c>
      <c r="AN47" s="45">
        <f t="shared" si="52"/>
        <v>2.3115530105394808E-4</v>
      </c>
    </row>
    <row r="48" spans="1:40" ht="14.5" hidden="1" outlineLevel="2" x14ac:dyDescent="0.35">
      <c r="A48" s="51" t="str">
        <f t="shared" si="20"/>
        <v>CO</v>
      </c>
      <c r="B48" s="13" t="s">
        <v>18</v>
      </c>
      <c r="C48" s="13" t="s">
        <v>5</v>
      </c>
      <c r="D48" s="18" t="s">
        <v>5</v>
      </c>
      <c r="E48" s="60">
        <v>1.27753476696E-2</v>
      </c>
      <c r="F48" s="69">
        <v>1.1428926271200001E-2</v>
      </c>
      <c r="G48" s="69">
        <v>1.16293238352E-2</v>
      </c>
      <c r="H48" s="69">
        <v>1.22430415248E-2</v>
      </c>
      <c r="I48" s="69">
        <v>1.33201786824E-2</v>
      </c>
      <c r="J48" s="69">
        <v>1.41280315992E-2</v>
      </c>
      <c r="K48" s="69">
        <v>1.4654075277599999E-2</v>
      </c>
      <c r="L48" s="69">
        <v>1.3990258245600001E-2</v>
      </c>
      <c r="M48" s="69">
        <v>1.3839960024E-2</v>
      </c>
      <c r="N48" s="69">
        <v>1.4046620054399999E-2</v>
      </c>
      <c r="O48" s="69">
        <v>1.5004771128E-2</v>
      </c>
      <c r="P48" s="69">
        <v>1.5875248255200002E-2</v>
      </c>
      <c r="Q48" s="69">
        <v>1.6044333746400002E-2</v>
      </c>
      <c r="R48" s="69">
        <v>1.0212479999999999E-2</v>
      </c>
      <c r="S48" s="69">
        <v>9.0477000000000005E-3</v>
      </c>
      <c r="T48" s="69">
        <v>9.5262479999999993E-3</v>
      </c>
      <c r="U48" s="69">
        <v>1.3802562000000001E-2</v>
      </c>
      <c r="V48" s="69">
        <v>1.1018106E-2</v>
      </c>
      <c r="W48" s="69">
        <v>9.8041478220000002E-3</v>
      </c>
      <c r="X48" s="69">
        <v>7.2481942800000001E-3</v>
      </c>
      <c r="Y48" s="69">
        <v>2.2467913568999999E-2</v>
      </c>
      <c r="Z48" s="69">
        <v>2.5040178E-2</v>
      </c>
      <c r="AA48" s="69">
        <v>2.6238549736799999E-2</v>
      </c>
      <c r="AB48" s="69">
        <v>2.69941793612332E-2</v>
      </c>
      <c r="AC48" s="69">
        <v>1.20013124516296E-2</v>
      </c>
      <c r="AD48" s="69">
        <v>4.3022322059477099E-3</v>
      </c>
      <c r="AE48" s="69">
        <v>4.3141661446747404E-3</v>
      </c>
      <c r="AF48" s="69">
        <v>4.2058947546744097E-3</v>
      </c>
      <c r="AG48" s="69">
        <v>4.2020277950776301E-3</v>
      </c>
      <c r="AH48" s="69">
        <v>4.0387897543273698E-3</v>
      </c>
      <c r="AI48" s="69">
        <v>4.3958549357334398E-3</v>
      </c>
      <c r="AJ48" s="69">
        <v>3.5336998569599999E-3</v>
      </c>
      <c r="AK48" s="31">
        <f t="shared" si="49"/>
        <v>-0.72339697138977033</v>
      </c>
      <c r="AL48" s="39">
        <f t="shared" si="50"/>
        <v>-4.0609563717294961E-2</v>
      </c>
      <c r="AM48" s="39">
        <f t="shared" si="51"/>
        <v>-0.19612910147809304</v>
      </c>
      <c r="AN48" s="46">
        <f t="shared" si="52"/>
        <v>5.7305786318885442E-6</v>
      </c>
    </row>
    <row r="49" spans="1:40" ht="14.5" hidden="1" outlineLevel="2" x14ac:dyDescent="0.35">
      <c r="A49" s="51" t="str">
        <f t="shared" si="20"/>
        <v>CO</v>
      </c>
      <c r="B49" s="13" t="s">
        <v>18</v>
      </c>
      <c r="C49" s="13" t="s">
        <v>6</v>
      </c>
      <c r="D49" s="18" t="s">
        <v>6</v>
      </c>
      <c r="E49" s="60">
        <v>1.7100000000000001E-4</v>
      </c>
      <c r="F49" s="69">
        <v>1.7100000000000001E-4</v>
      </c>
      <c r="G49" s="69">
        <v>1.7100000000000001E-4</v>
      </c>
      <c r="H49" s="69">
        <v>1.7100000000000001E-4</v>
      </c>
      <c r="I49" s="69">
        <v>1.7100000000000001E-4</v>
      </c>
      <c r="J49" s="69">
        <v>1.7100000000000001E-4</v>
      </c>
      <c r="K49" s="69">
        <v>1.7100000000000001E-4</v>
      </c>
      <c r="L49" s="69">
        <v>1.7100000000000001E-4</v>
      </c>
      <c r="M49" s="69">
        <v>1.7100000000000001E-4</v>
      </c>
      <c r="N49" s="69">
        <v>1.7100000000000001E-4</v>
      </c>
      <c r="O49" s="69">
        <v>1.7100000000000001E-4</v>
      </c>
      <c r="P49" s="69">
        <v>1.7100000000000001E-4</v>
      </c>
      <c r="Q49" s="69">
        <v>1.7100000000000001E-4</v>
      </c>
      <c r="R49" s="69">
        <v>1.7100000000000001E-4</v>
      </c>
      <c r="S49" s="69">
        <v>1.7100000000000001E-4</v>
      </c>
      <c r="T49" s="69">
        <v>1.7100000000000001E-4</v>
      </c>
      <c r="U49" s="69">
        <v>1.7100000000000001E-4</v>
      </c>
      <c r="V49" s="69">
        <v>1.7100000000000001E-4</v>
      </c>
      <c r="W49" s="69">
        <v>1.7100000000000001E-4</v>
      </c>
      <c r="X49" s="69">
        <v>1.0620624037499999E-4</v>
      </c>
      <c r="Y49" s="69">
        <v>1.7684896189049999E-4</v>
      </c>
      <c r="Z49" s="69">
        <v>2.26100881125E-4</v>
      </c>
      <c r="AA49" s="69">
        <v>2.3259410851499999E-4</v>
      </c>
      <c r="AB49" s="69">
        <v>4.6222876363499998E-4</v>
      </c>
      <c r="AC49" s="69">
        <v>1.39806351E-5</v>
      </c>
      <c r="AD49" s="69">
        <v>1.6665986610000001E-5</v>
      </c>
      <c r="AE49" s="69">
        <v>1.216252206E-5</v>
      </c>
      <c r="AF49" s="69">
        <v>1.612068129E-4</v>
      </c>
      <c r="AG49" s="69">
        <v>9.8289517499999991E-7</v>
      </c>
      <c r="AH49" s="69">
        <v>0</v>
      </c>
      <c r="AI49" s="69">
        <v>0</v>
      </c>
      <c r="AJ49" s="69">
        <v>0</v>
      </c>
      <c r="AK49" s="31">
        <f t="shared" si="49"/>
        <v>-1</v>
      </c>
      <c r="AL49" s="39">
        <f t="shared" si="50"/>
        <v>-1</v>
      </c>
      <c r="AM49" s="39" t="str">
        <f t="shared" si="51"/>
        <v/>
      </c>
      <c r="AN49" s="46">
        <f t="shared" si="52"/>
        <v>0</v>
      </c>
    </row>
    <row r="50" spans="1:40" ht="14.5" hidden="1" outlineLevel="2" x14ac:dyDescent="0.35">
      <c r="A50" s="51" t="str">
        <f t="shared" si="20"/>
        <v>CO</v>
      </c>
      <c r="B50" s="13" t="s">
        <v>18</v>
      </c>
      <c r="C50" s="13" t="s">
        <v>7</v>
      </c>
      <c r="D50" s="18" t="s">
        <v>7</v>
      </c>
      <c r="E50" s="60">
        <v>0.92239628206854796</v>
      </c>
      <c r="F50" s="69">
        <v>0.71600161755837599</v>
      </c>
      <c r="G50" s="69">
        <v>1.9182204440022901</v>
      </c>
      <c r="H50" s="69">
        <v>0.56726248837079996</v>
      </c>
      <c r="I50" s="69">
        <v>0.40946386917753103</v>
      </c>
      <c r="J50" s="69">
        <v>0.33308265184504299</v>
      </c>
      <c r="K50" s="69">
        <v>0.70173914543967697</v>
      </c>
      <c r="L50" s="69">
        <v>0.33688122276943899</v>
      </c>
      <c r="M50" s="69">
        <v>0.223916803697054</v>
      </c>
      <c r="N50" s="69">
        <v>0.180021866696362</v>
      </c>
      <c r="O50" s="69">
        <v>0.255782744625208</v>
      </c>
      <c r="P50" s="69">
        <v>0.226449872159905</v>
      </c>
      <c r="Q50" s="69">
        <v>0.21729852948958001</v>
      </c>
      <c r="R50" s="69">
        <v>0.21242777297476301</v>
      </c>
      <c r="S50" s="69">
        <v>0.60006361812729603</v>
      </c>
      <c r="T50" s="69">
        <v>0.72921866482486997</v>
      </c>
      <c r="U50" s="69">
        <v>0.74134548259452504</v>
      </c>
      <c r="V50" s="69">
        <v>0.68116522523913203</v>
      </c>
      <c r="W50" s="69">
        <v>0.52710611685082798</v>
      </c>
      <c r="X50" s="69">
        <v>0.38874388325042297</v>
      </c>
      <c r="Y50" s="69">
        <v>0.13106082160740601</v>
      </c>
      <c r="Z50" s="69">
        <v>0.35374088395381598</v>
      </c>
      <c r="AA50" s="69">
        <v>0.123055240314293</v>
      </c>
      <c r="AB50" s="69">
        <v>0.20608576962960801</v>
      </c>
      <c r="AC50" s="69">
        <v>0.223111858616062</v>
      </c>
      <c r="AD50" s="69">
        <v>0.65614148945449002</v>
      </c>
      <c r="AE50" s="69">
        <v>0.66553716527839701</v>
      </c>
      <c r="AF50" s="69">
        <v>0.27008067167428601</v>
      </c>
      <c r="AG50" s="69">
        <v>0.11134293012073999</v>
      </c>
      <c r="AH50" s="69">
        <v>0.13023795896390999</v>
      </c>
      <c r="AI50" s="69">
        <v>0.15149722657991399</v>
      </c>
      <c r="AJ50" s="69">
        <v>0.139005737561193</v>
      </c>
      <c r="AK50" s="31">
        <f t="shared" si="49"/>
        <v>-0.84929933016483816</v>
      </c>
      <c r="AL50" s="39">
        <f t="shared" si="50"/>
        <v>-5.9221060681903026E-2</v>
      </c>
      <c r="AM50" s="39">
        <f t="shared" si="51"/>
        <v>-8.2453582159352612E-2</v>
      </c>
      <c r="AN50" s="46">
        <f t="shared" si="52"/>
        <v>2.2542472242205951E-4</v>
      </c>
    </row>
    <row r="51" spans="1:40" ht="14.5" hidden="1" outlineLevel="1" x14ac:dyDescent="0.35">
      <c r="A51" s="51" t="str">
        <f t="shared" si="20"/>
        <v/>
      </c>
      <c r="B51" s="13"/>
      <c r="C51" s="13"/>
      <c r="D51" s="17" t="s">
        <v>19</v>
      </c>
      <c r="E51" s="59">
        <f>SUBTOTAL(9,E52:E54)</f>
        <v>0.12926394521957404</v>
      </c>
      <c r="F51" s="67">
        <f t="shared" ref="F51:AH51" si="57">SUBTOTAL(9,F52:F54)</f>
        <v>0.12284823540730104</v>
      </c>
      <c r="G51" s="67">
        <f t="shared" si="57"/>
        <v>0.27747166325661005</v>
      </c>
      <c r="H51" s="67">
        <f t="shared" si="57"/>
        <v>9.8637013187542588E-2</v>
      </c>
      <c r="I51" s="67">
        <f t="shared" si="57"/>
        <v>7.7827191423681386E-2</v>
      </c>
      <c r="J51" s="67">
        <f t="shared" si="57"/>
        <v>6.2727506432178726E-2</v>
      </c>
      <c r="K51" s="67">
        <f t="shared" si="57"/>
        <v>0.10804932082768923</v>
      </c>
      <c r="L51" s="67">
        <f t="shared" si="57"/>
        <v>6.6259065939545531E-2</v>
      </c>
      <c r="M51" s="67">
        <f t="shared" si="57"/>
        <v>4.7582729496964224E-2</v>
      </c>
      <c r="N51" s="67">
        <f t="shared" si="57"/>
        <v>4.3474293621389722E-2</v>
      </c>
      <c r="O51" s="67">
        <f t="shared" si="57"/>
        <v>4.8112849744716607E-2</v>
      </c>
      <c r="P51" s="67">
        <f t="shared" si="57"/>
        <v>4.0232419424575866E-2</v>
      </c>
      <c r="Q51" s="67">
        <f t="shared" si="57"/>
        <v>3.9968073467743961E-2</v>
      </c>
      <c r="R51" s="67">
        <f t="shared" si="57"/>
        <v>3.7733991076292411E-2</v>
      </c>
      <c r="S51" s="67">
        <f t="shared" si="57"/>
        <v>6.5256367834122364E-2</v>
      </c>
      <c r="T51" s="67">
        <f t="shared" si="57"/>
        <v>7.1791511103521749E-2</v>
      </c>
      <c r="U51" s="67">
        <f t="shared" si="57"/>
        <v>7.460705596580669E-2</v>
      </c>
      <c r="V51" s="67">
        <f t="shared" si="57"/>
        <v>6.4799350477846407E-2</v>
      </c>
      <c r="W51" s="67">
        <f t="shared" si="57"/>
        <v>5.3618671896131398E-2</v>
      </c>
      <c r="X51" s="67">
        <f t="shared" si="57"/>
        <v>3.6717205596601105E-2</v>
      </c>
      <c r="Y51" s="67">
        <f t="shared" si="57"/>
        <v>1.747287228663728E-2</v>
      </c>
      <c r="Z51" s="67">
        <f t="shared" si="57"/>
        <v>2.8816104537106899E-2</v>
      </c>
      <c r="AA51" s="67">
        <f t="shared" si="57"/>
        <v>1.501104033591278E-2</v>
      </c>
      <c r="AB51" s="67">
        <f t="shared" si="57"/>
        <v>2.1649315662134822E-2</v>
      </c>
      <c r="AC51" s="67">
        <f t="shared" si="57"/>
        <v>2.3983125809699149E-2</v>
      </c>
      <c r="AD51" s="67">
        <f t="shared" si="57"/>
        <v>4.815070452084276E-2</v>
      </c>
      <c r="AE51" s="67">
        <f t="shared" ref="AE51:AF51" si="58">SUBTOTAL(9,AE52:AE54)</f>
        <v>4.336168152018674E-2</v>
      </c>
      <c r="AF51" s="67">
        <f t="shared" si="58"/>
        <v>2.173675261668042E-2</v>
      </c>
      <c r="AG51" s="67">
        <f t="shared" ref="AG51" si="59">SUBTOTAL(9,AG52:AG54)</f>
        <v>1.532968758837649E-2</v>
      </c>
      <c r="AH51" s="67">
        <f t="shared" si="57"/>
        <v>1.9579774886902372E-2</v>
      </c>
      <c r="AI51" s="67">
        <f t="shared" ref="AI51:AJ51" si="60">SUBTOTAL(9,AI52:AI54)</f>
        <v>1.4513722440525189E-2</v>
      </c>
      <c r="AJ51" s="67">
        <f t="shared" si="60"/>
        <v>1.376677923812439E-2</v>
      </c>
      <c r="AK51" s="30">
        <f t="shared" si="49"/>
        <v>-0.89349869203868515</v>
      </c>
      <c r="AL51" s="38">
        <f t="shared" si="50"/>
        <v>-6.9697146739860938E-2</v>
      </c>
      <c r="AM51" s="38">
        <f t="shared" si="51"/>
        <v>-5.1464619463521322E-2</v>
      </c>
      <c r="AN51" s="45">
        <f t="shared" si="52"/>
        <v>2.232549852148224E-5</v>
      </c>
    </row>
    <row r="52" spans="1:40" ht="14.5" hidden="1" outlineLevel="2" x14ac:dyDescent="0.35">
      <c r="A52" s="51" t="str">
        <f t="shared" si="20"/>
        <v>CO</v>
      </c>
      <c r="B52" s="13" t="s">
        <v>19</v>
      </c>
      <c r="C52" s="13" t="s">
        <v>5</v>
      </c>
      <c r="D52" s="18" t="s">
        <v>5</v>
      </c>
      <c r="E52" s="60">
        <v>1.8031887316799999E-2</v>
      </c>
      <c r="F52" s="69">
        <v>1.92463637328E-2</v>
      </c>
      <c r="G52" s="69">
        <v>1.8649417644000001E-2</v>
      </c>
      <c r="H52" s="69">
        <v>1.95962976E-2</v>
      </c>
      <c r="I52" s="69">
        <v>2.0419671477600002E-2</v>
      </c>
      <c r="J52" s="69">
        <v>1.9534544560800001E-2</v>
      </c>
      <c r="K52" s="69">
        <v>2.08519426872E-2</v>
      </c>
      <c r="L52" s="69">
        <v>2.00285688744E-2</v>
      </c>
      <c r="M52" s="69">
        <v>1.85053272624E-2</v>
      </c>
      <c r="N52" s="69">
        <v>1.97609723496E-2</v>
      </c>
      <c r="O52" s="69">
        <v>1.8278899473600001E-2</v>
      </c>
      <c r="P52" s="69">
        <v>1.6796826532799999E-2</v>
      </c>
      <c r="Q52" s="69">
        <v>1.6879163875199998E-2</v>
      </c>
      <c r="R52" s="69">
        <v>1.6313399999999999E-2</v>
      </c>
      <c r="S52" s="69">
        <v>1.6452720000000001E-2</v>
      </c>
      <c r="T52" s="69">
        <v>1.4458662000000001E-2</v>
      </c>
      <c r="U52" s="69">
        <v>1.3013622000000001E-2</v>
      </c>
      <c r="V52" s="69">
        <v>1.2247686000000001E-2</v>
      </c>
      <c r="W52" s="69">
        <v>1.1226575862E-2</v>
      </c>
      <c r="X52" s="69">
        <v>6.6597049800000002E-3</v>
      </c>
      <c r="Y52" s="69">
        <v>6.1716474665999997E-3</v>
      </c>
      <c r="Z52" s="69">
        <v>5.8657198463999997E-3</v>
      </c>
      <c r="AA52" s="69">
        <v>6.2237483999999996E-3</v>
      </c>
      <c r="AB52" s="69">
        <v>7.0362721255082198E-3</v>
      </c>
      <c r="AC52" s="69">
        <v>9.0271373723560498E-3</v>
      </c>
      <c r="AD52" s="69">
        <v>8.1352215132335596E-3</v>
      </c>
      <c r="AE52" s="69">
        <v>8.0427815480054402E-3</v>
      </c>
      <c r="AF52" s="69">
        <v>7.7441419261044201E-3</v>
      </c>
      <c r="AG52" s="69">
        <v>8.2606253036692397E-3</v>
      </c>
      <c r="AH52" s="69">
        <v>1.1097803652730101E-2</v>
      </c>
      <c r="AI52" s="69">
        <v>6.62433996954558E-3</v>
      </c>
      <c r="AJ52" s="69">
        <v>6.3276414397200002E-3</v>
      </c>
      <c r="AK52" s="31">
        <f t="shared" si="49"/>
        <v>-0.64908601476093719</v>
      </c>
      <c r="AL52" s="39">
        <f t="shared" si="50"/>
        <v>-3.3216891005779625E-2</v>
      </c>
      <c r="AM52" s="39">
        <f t="shared" si="51"/>
        <v>-4.4789145966180333E-2</v>
      </c>
      <c r="AN52" s="46">
        <f t="shared" si="52"/>
        <v>1.0261495965281796E-5</v>
      </c>
    </row>
    <row r="53" spans="1:40" ht="14.5" hidden="1" outlineLevel="2" x14ac:dyDescent="0.35">
      <c r="A53" s="51" t="str">
        <f t="shared" si="20"/>
        <v>CO</v>
      </c>
      <c r="B53" s="13" t="s">
        <v>19</v>
      </c>
      <c r="C53" s="13" t="s">
        <v>6</v>
      </c>
      <c r="D53" s="18" t="s">
        <v>6</v>
      </c>
      <c r="E53" s="60">
        <v>2.1515703633100398E-3</v>
      </c>
      <c r="F53" s="69">
        <v>2.1515703633100398E-3</v>
      </c>
      <c r="G53" s="69">
        <v>2.1515703633100398E-3</v>
      </c>
      <c r="H53" s="69">
        <v>2.1842503764227801E-3</v>
      </c>
      <c r="I53" s="69">
        <v>2.1842503764227801E-3</v>
      </c>
      <c r="J53" s="69">
        <v>2.2169303895355199E-3</v>
      </c>
      <c r="K53" s="69">
        <v>2.2169303895355199E-3</v>
      </c>
      <c r="L53" s="69">
        <v>2.2169303895355199E-3</v>
      </c>
      <c r="M53" s="69">
        <v>2.2169303895355199E-3</v>
      </c>
      <c r="N53" s="69">
        <v>2.2169303895355199E-3</v>
      </c>
      <c r="O53" s="69">
        <v>2.2258949256325098E-3</v>
      </c>
      <c r="P53" s="69">
        <v>2.3455736271531702E-3</v>
      </c>
      <c r="Q53" s="69">
        <v>2.4922906481478599E-3</v>
      </c>
      <c r="R53" s="69">
        <v>2.75236232856321E-3</v>
      </c>
      <c r="S53" s="69">
        <v>3.5509277077972602E-3</v>
      </c>
      <c r="T53" s="69">
        <v>3.3803809318659599E-3</v>
      </c>
      <c r="U53" s="69">
        <v>2.2523088015434902E-3</v>
      </c>
      <c r="V53" s="69">
        <v>2.0945522025092099E-3</v>
      </c>
      <c r="W53" s="69">
        <v>2.1720144208894E-3</v>
      </c>
      <c r="X53" s="69">
        <v>9.8670214970999993E-4</v>
      </c>
      <c r="Y53" s="69">
        <v>1.3045091210099999E-3</v>
      </c>
      <c r="Z53" s="69">
        <v>8.5115196562499996E-4</v>
      </c>
      <c r="AA53" s="69">
        <v>7.2674356355999995E-4</v>
      </c>
      <c r="AB53" s="69">
        <v>8.0606278993499998E-4</v>
      </c>
      <c r="AC53" s="69">
        <v>5.2600083587999997E-4</v>
      </c>
      <c r="AD53" s="69">
        <v>8.8729476417000002E-4</v>
      </c>
      <c r="AE53" s="69">
        <v>4.8577476168000001E-4</v>
      </c>
      <c r="AF53" s="69">
        <v>1.4691325036500001E-4</v>
      </c>
      <c r="AG53" s="69">
        <v>1.3898803631400001E-3</v>
      </c>
      <c r="AH53" s="69">
        <v>1.7845606300134001E-3</v>
      </c>
      <c r="AI53" s="69">
        <v>1.2762861158802301E-3</v>
      </c>
      <c r="AJ53" s="69">
        <v>1.6056863053664999E-3</v>
      </c>
      <c r="AK53" s="31">
        <f t="shared" si="49"/>
        <v>-0.2537142485564523</v>
      </c>
      <c r="AL53" s="39">
        <f t="shared" si="50"/>
        <v>-9.3957974064653449E-3</v>
      </c>
      <c r="AM53" s="39">
        <f t="shared" si="51"/>
        <v>0.25809274690658901</v>
      </c>
      <c r="AN53" s="46">
        <f t="shared" si="52"/>
        <v>2.6039312911440306E-6</v>
      </c>
    </row>
    <row r="54" spans="1:40" ht="14.5" hidden="1" outlineLevel="2" x14ac:dyDescent="0.35">
      <c r="A54" s="51" t="str">
        <f t="shared" si="20"/>
        <v>CO</v>
      </c>
      <c r="B54" s="13" t="s">
        <v>19</v>
      </c>
      <c r="C54" s="13" t="s">
        <v>7</v>
      </c>
      <c r="D54" s="18" t="s">
        <v>7</v>
      </c>
      <c r="E54" s="60">
        <v>0.109080487539464</v>
      </c>
      <c r="F54" s="69">
        <v>0.101450301311191</v>
      </c>
      <c r="G54" s="69">
        <v>0.25667067524929998</v>
      </c>
      <c r="H54" s="69">
        <v>7.6856465211119801E-2</v>
      </c>
      <c r="I54" s="69">
        <v>5.5223269569658603E-2</v>
      </c>
      <c r="J54" s="69">
        <v>4.09760314818432E-2</v>
      </c>
      <c r="K54" s="69">
        <v>8.4980447750953703E-2</v>
      </c>
      <c r="L54" s="69">
        <v>4.4013566675610002E-2</v>
      </c>
      <c r="M54" s="69">
        <v>2.68604718450287E-2</v>
      </c>
      <c r="N54" s="69">
        <v>2.1496390882254201E-2</v>
      </c>
      <c r="O54" s="69">
        <v>2.7608055345484099E-2</v>
      </c>
      <c r="P54" s="69">
        <v>2.10900192646227E-2</v>
      </c>
      <c r="Q54" s="69">
        <v>2.05966189443961E-2</v>
      </c>
      <c r="R54" s="69">
        <v>1.86682287477292E-2</v>
      </c>
      <c r="S54" s="69">
        <v>4.5252720126325099E-2</v>
      </c>
      <c r="T54" s="69">
        <v>5.3952468171655797E-2</v>
      </c>
      <c r="U54" s="69">
        <v>5.9341125164263202E-2</v>
      </c>
      <c r="V54" s="69">
        <v>5.0457112275337203E-2</v>
      </c>
      <c r="W54" s="69">
        <v>4.0220081613241997E-2</v>
      </c>
      <c r="X54" s="69">
        <v>2.9070798466891101E-2</v>
      </c>
      <c r="Y54" s="69">
        <v>9.9967156990272803E-3</v>
      </c>
      <c r="Z54" s="69">
        <v>2.2099232725081901E-2</v>
      </c>
      <c r="AA54" s="69">
        <v>8.0605483723527795E-3</v>
      </c>
      <c r="AB54" s="69">
        <v>1.3806980746691601E-2</v>
      </c>
      <c r="AC54" s="69">
        <v>1.44299876014631E-2</v>
      </c>
      <c r="AD54" s="69">
        <v>3.9128188243439201E-2</v>
      </c>
      <c r="AE54" s="69">
        <v>3.4833125210501303E-2</v>
      </c>
      <c r="AF54" s="69">
        <v>1.3845697440211E-2</v>
      </c>
      <c r="AG54" s="69">
        <v>5.6791819215672498E-3</v>
      </c>
      <c r="AH54" s="69">
        <v>6.6974106041588696E-3</v>
      </c>
      <c r="AI54" s="69">
        <v>6.6130963550993802E-3</v>
      </c>
      <c r="AJ54" s="69">
        <v>5.8334514930378899E-3</v>
      </c>
      <c r="AK54" s="31">
        <f t="shared" si="49"/>
        <v>-0.94652158580674273</v>
      </c>
      <c r="AL54" s="39">
        <f t="shared" si="50"/>
        <v>-9.0142245832293688E-2</v>
      </c>
      <c r="AM54" s="39">
        <f t="shared" si="51"/>
        <v>-0.11789407263971041</v>
      </c>
      <c r="AN54" s="46">
        <f t="shared" si="52"/>
        <v>9.4600712650564146E-6</v>
      </c>
    </row>
    <row r="55" spans="1:40" ht="14.5" hidden="1" outlineLevel="1" x14ac:dyDescent="0.35">
      <c r="A55" s="51" t="str">
        <f t="shared" si="20"/>
        <v/>
      </c>
      <c r="B55" s="13"/>
      <c r="C55" s="13"/>
      <c r="D55" s="17" t="s">
        <v>20</v>
      </c>
      <c r="E55" s="59">
        <f>SUBTOTAL(9,E56:E58)</f>
        <v>0.33225521983956174</v>
      </c>
      <c r="F55" s="67">
        <f t="shared" ref="F55:AH55" si="61">SUBTOTAL(9,F56:F58)</f>
        <v>0.2763518909594237</v>
      </c>
      <c r="G55" s="67">
        <f t="shared" si="61"/>
        <v>0.67379456977474494</v>
      </c>
      <c r="H55" s="67">
        <f t="shared" si="61"/>
        <v>0.24408289887235229</v>
      </c>
      <c r="I55" s="67">
        <f t="shared" si="61"/>
        <v>0.19159265130017378</v>
      </c>
      <c r="J55" s="67">
        <f t="shared" si="61"/>
        <v>0.15861149685702042</v>
      </c>
      <c r="K55" s="67">
        <f t="shared" si="61"/>
        <v>0.27897258555160837</v>
      </c>
      <c r="L55" s="67">
        <f t="shared" si="61"/>
        <v>0.16776536901115469</v>
      </c>
      <c r="M55" s="67">
        <f t="shared" si="61"/>
        <v>0.12911388629926629</v>
      </c>
      <c r="N55" s="67">
        <f t="shared" si="61"/>
        <v>0.1210144187571178</v>
      </c>
      <c r="O55" s="67">
        <f t="shared" si="61"/>
        <v>0.14243480896090449</v>
      </c>
      <c r="P55" s="67">
        <f t="shared" si="61"/>
        <v>0.13994215016646372</v>
      </c>
      <c r="Q55" s="67">
        <f t="shared" si="61"/>
        <v>0.13766399488195261</v>
      </c>
      <c r="R55" s="67">
        <f t="shared" si="61"/>
        <v>0.14783447803273009</v>
      </c>
      <c r="S55" s="67">
        <f t="shared" si="61"/>
        <v>0.30554577415019868</v>
      </c>
      <c r="T55" s="67">
        <f t="shared" si="61"/>
        <v>0.33918288170543937</v>
      </c>
      <c r="U55" s="67">
        <f t="shared" si="61"/>
        <v>0.34731536737321</v>
      </c>
      <c r="V55" s="67">
        <f t="shared" si="61"/>
        <v>0.29486362381305442</v>
      </c>
      <c r="W55" s="67">
        <f t="shared" si="61"/>
        <v>0.23007648856689888</v>
      </c>
      <c r="X55" s="67">
        <f t="shared" si="61"/>
        <v>0.1719298722828963</v>
      </c>
      <c r="Y55" s="67">
        <f t="shared" si="61"/>
        <v>8.9970230452863995E-2</v>
      </c>
      <c r="Z55" s="67">
        <f t="shared" si="61"/>
        <v>0.14690078686513142</v>
      </c>
      <c r="AA55" s="67">
        <f t="shared" si="61"/>
        <v>8.7790717821020298E-2</v>
      </c>
      <c r="AB55" s="67">
        <f t="shared" si="61"/>
        <v>0.1363431559583832</v>
      </c>
      <c r="AC55" s="67">
        <f t="shared" si="61"/>
        <v>0.12819418195782339</v>
      </c>
      <c r="AD55" s="67">
        <f t="shared" si="61"/>
        <v>0.24605085769847171</v>
      </c>
      <c r="AE55" s="67">
        <f t="shared" ref="AE55:AF55" si="62">SUBTOTAL(9,AE56:AE58)</f>
        <v>0.24066239446396581</v>
      </c>
      <c r="AF55" s="67">
        <f t="shared" si="62"/>
        <v>0.12201395240340041</v>
      </c>
      <c r="AG55" s="67">
        <f t="shared" ref="AG55" si="63">SUBTOTAL(9,AG56:AG58)</f>
        <v>7.3712659004927406E-2</v>
      </c>
      <c r="AH55" s="67">
        <f t="shared" si="61"/>
        <v>8.72556360657748E-2</v>
      </c>
      <c r="AI55" s="67">
        <f t="shared" ref="AI55:AJ55" si="64">SUBTOTAL(9,AI56:AI58)</f>
        <v>8.6082460397024302E-2</v>
      </c>
      <c r="AJ55" s="67">
        <f t="shared" si="64"/>
        <v>7.4014683197864306E-2</v>
      </c>
      <c r="AK55" s="30">
        <f t="shared" si="49"/>
        <v>-0.77723545401753436</v>
      </c>
      <c r="AL55" s="38">
        <f t="shared" si="50"/>
        <v>-4.7285496863214926E-2</v>
      </c>
      <c r="AM55" s="38">
        <f t="shared" si="51"/>
        <v>-0.14018857202154456</v>
      </c>
      <c r="AN55" s="45">
        <f t="shared" si="52"/>
        <v>1.2002914201789901E-4</v>
      </c>
    </row>
    <row r="56" spans="1:40" ht="14.5" hidden="1" outlineLevel="2" x14ac:dyDescent="0.35">
      <c r="A56" s="51" t="str">
        <f t="shared" si="20"/>
        <v>CO</v>
      </c>
      <c r="B56" s="13" t="s">
        <v>20</v>
      </c>
      <c r="C56" s="13" t="s">
        <v>5</v>
      </c>
      <c r="D56" s="18" t="s">
        <v>5</v>
      </c>
      <c r="E56" s="60">
        <v>4.13245410039427E-2</v>
      </c>
      <c r="F56" s="69">
        <v>5.0556103947896697E-2</v>
      </c>
      <c r="G56" s="69">
        <v>4.5522793830016901E-2</v>
      </c>
      <c r="H56" s="69">
        <v>4.63401655384083E-2</v>
      </c>
      <c r="I56" s="69">
        <v>4.8952288858565798E-2</v>
      </c>
      <c r="J56" s="69">
        <v>4.3384786159599398E-2</v>
      </c>
      <c r="K56" s="69">
        <v>5.2923080109798397E-2</v>
      </c>
      <c r="L56" s="69">
        <v>4.8270343991381699E-2</v>
      </c>
      <c r="M56" s="69">
        <v>4.8642116436063101E-2</v>
      </c>
      <c r="N56" s="69">
        <v>5.03660298223872E-2</v>
      </c>
      <c r="O56" s="69">
        <v>4.3854470378973602E-2</v>
      </c>
      <c r="P56" s="69">
        <v>5.4241400998855799E-2</v>
      </c>
      <c r="Q56" s="69">
        <v>4.7750867364477499E-2</v>
      </c>
      <c r="R56" s="69">
        <v>5.4333187846563498E-2</v>
      </c>
      <c r="S56" s="69">
        <v>5.74090996880307E-2</v>
      </c>
      <c r="T56" s="69">
        <v>5.11119587420494E-2</v>
      </c>
      <c r="U56" s="69">
        <v>4.9500294535316E-2</v>
      </c>
      <c r="V56" s="69">
        <v>4.6641734447892401E-2</v>
      </c>
      <c r="W56" s="69">
        <v>4.8548425543298898E-2</v>
      </c>
      <c r="X56" s="69">
        <v>4.4947531945062298E-2</v>
      </c>
      <c r="Y56" s="69">
        <v>4.7114421091761498E-2</v>
      </c>
      <c r="Z56" s="69">
        <v>4.60209565168994E-2</v>
      </c>
      <c r="AA56" s="69">
        <v>4.8163596897292299E-2</v>
      </c>
      <c r="AB56" s="69">
        <v>7.1174408635788E-2</v>
      </c>
      <c r="AC56" s="69">
        <v>5.6162769666450903E-2</v>
      </c>
      <c r="AD56" s="69">
        <v>3.8439859285645701E-2</v>
      </c>
      <c r="AE56" s="69">
        <v>3.7979039991702802E-2</v>
      </c>
      <c r="AF56" s="69">
        <v>4.0464826441635397E-2</v>
      </c>
      <c r="AG56" s="69">
        <v>4.0748169413240803E-2</v>
      </c>
      <c r="AH56" s="69">
        <v>4.7413978831468598E-2</v>
      </c>
      <c r="AI56" s="69">
        <v>4.26594740703529E-2</v>
      </c>
      <c r="AJ56" s="69">
        <v>3.6145925914013603E-2</v>
      </c>
      <c r="AK56" s="31">
        <f t="shared" si="49"/>
        <v>-0.12531573162385556</v>
      </c>
      <c r="AL56" s="39">
        <f t="shared" si="50"/>
        <v>-4.3097923289782125E-3</v>
      </c>
      <c r="AM56" s="39">
        <f t="shared" si="51"/>
        <v>-0.15268702435471482</v>
      </c>
      <c r="AN56" s="46">
        <f t="shared" si="52"/>
        <v>5.8617618659574082E-5</v>
      </c>
    </row>
    <row r="57" spans="1:40" ht="14.5" hidden="1" outlineLevel="2" x14ac:dyDescent="0.35">
      <c r="A57" s="51" t="str">
        <f t="shared" si="20"/>
        <v>CO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5.7443723055000001E-5</v>
      </c>
      <c r="Y57" s="69">
        <v>0</v>
      </c>
      <c r="Z57" s="69">
        <v>0</v>
      </c>
      <c r="AA57" s="69">
        <v>2.1657181464E-4</v>
      </c>
      <c r="AB57" s="69">
        <v>2.0796857207999999E-4</v>
      </c>
      <c r="AC57" s="69">
        <v>0</v>
      </c>
      <c r="AD57" s="69">
        <v>6.0546979925999995E-4</v>
      </c>
      <c r="AE57" s="69">
        <v>9.4214163420000002E-5</v>
      </c>
      <c r="AF57" s="69">
        <v>1.6907565158550001E-3</v>
      </c>
      <c r="AG57" s="69">
        <v>1.2113310824999999E-5</v>
      </c>
      <c r="AH57" s="69">
        <v>0</v>
      </c>
      <c r="AI57" s="69">
        <v>0</v>
      </c>
      <c r="AJ57" s="69">
        <v>0</v>
      </c>
      <c r="AK57" s="31" t="str">
        <f t="shared" si="49"/>
        <v/>
      </c>
      <c r="AL57" s="39" t="str">
        <f t="shared" si="50"/>
        <v/>
      </c>
      <c r="AM57" s="39" t="str">
        <f t="shared" si="51"/>
        <v/>
      </c>
      <c r="AN57" s="46">
        <f t="shared" si="52"/>
        <v>0</v>
      </c>
    </row>
    <row r="58" spans="1:40" ht="14.5" hidden="1" outlineLevel="2" x14ac:dyDescent="0.35">
      <c r="A58" s="51" t="str">
        <f t="shared" si="20"/>
        <v>CO</v>
      </c>
      <c r="B58" s="13" t="s">
        <v>20</v>
      </c>
      <c r="C58" s="13" t="s">
        <v>7</v>
      </c>
      <c r="D58" s="18" t="s">
        <v>7</v>
      </c>
      <c r="E58" s="60">
        <v>0.29093067883561902</v>
      </c>
      <c r="F58" s="69">
        <v>0.225795787011527</v>
      </c>
      <c r="G58" s="69">
        <v>0.62827177594472805</v>
      </c>
      <c r="H58" s="69">
        <v>0.19774273333394399</v>
      </c>
      <c r="I58" s="69">
        <v>0.14264036244160799</v>
      </c>
      <c r="J58" s="69">
        <v>0.11522671069742101</v>
      </c>
      <c r="K58" s="69">
        <v>0.22604950544180999</v>
      </c>
      <c r="L58" s="69">
        <v>0.11949502501977299</v>
      </c>
      <c r="M58" s="69">
        <v>8.0471769863203202E-2</v>
      </c>
      <c r="N58" s="69">
        <v>7.0648388934730605E-2</v>
      </c>
      <c r="O58" s="69">
        <v>9.8580338581930896E-2</v>
      </c>
      <c r="P58" s="69">
        <v>8.5700749167607906E-2</v>
      </c>
      <c r="Q58" s="69">
        <v>8.99131275174751E-2</v>
      </c>
      <c r="R58" s="69">
        <v>9.3501290186166597E-2</v>
      </c>
      <c r="S58" s="69">
        <v>0.248136674462168</v>
      </c>
      <c r="T58" s="69">
        <v>0.28807092296338999</v>
      </c>
      <c r="U58" s="69">
        <v>0.29781507283789399</v>
      </c>
      <c r="V58" s="69">
        <v>0.24822188936516201</v>
      </c>
      <c r="W58" s="69">
        <v>0.1815280630236</v>
      </c>
      <c r="X58" s="69">
        <v>0.12692489661477899</v>
      </c>
      <c r="Y58" s="69">
        <v>4.2855809361102497E-2</v>
      </c>
      <c r="Z58" s="69">
        <v>0.100879830348232</v>
      </c>
      <c r="AA58" s="69">
        <v>3.9410549109087999E-2</v>
      </c>
      <c r="AB58" s="69">
        <v>6.4960778750515202E-2</v>
      </c>
      <c r="AC58" s="69">
        <v>7.2031412291372499E-2</v>
      </c>
      <c r="AD58" s="69">
        <v>0.207005528613566</v>
      </c>
      <c r="AE58" s="69">
        <v>0.20258914030884301</v>
      </c>
      <c r="AF58" s="69">
        <v>7.9858369445910002E-2</v>
      </c>
      <c r="AG58" s="69">
        <v>3.2952376280861603E-2</v>
      </c>
      <c r="AH58" s="69">
        <v>3.9841657234306202E-2</v>
      </c>
      <c r="AI58" s="69">
        <v>4.3422986326671402E-2</v>
      </c>
      <c r="AJ58" s="69">
        <v>3.7868757283850703E-2</v>
      </c>
      <c r="AK58" s="31">
        <f t="shared" si="49"/>
        <v>-0.86983580612601119</v>
      </c>
      <c r="AL58" s="39">
        <f t="shared" si="50"/>
        <v>-6.3656476850506127E-2</v>
      </c>
      <c r="AM58" s="39">
        <f t="shared" si="51"/>
        <v>-0.12790988167041761</v>
      </c>
      <c r="AN58" s="46">
        <f t="shared" si="52"/>
        <v>6.1411523358324938E-5</v>
      </c>
    </row>
    <row r="59" spans="1:40" ht="14.5" hidden="1" outlineLevel="1" x14ac:dyDescent="0.35">
      <c r="A59" s="51" t="str">
        <f t="shared" si="20"/>
        <v/>
      </c>
      <c r="B59" s="13"/>
      <c r="C59" s="13"/>
      <c r="D59" s="17" t="s">
        <v>21</v>
      </c>
      <c r="E59" s="59">
        <f>SUBTOTAL(9,E60:E63)</f>
        <v>0.11646639384566651</v>
      </c>
      <c r="F59" s="67">
        <f t="shared" ref="F59:AJ59" si="65">SUBTOTAL(9,F60:F63)</f>
        <v>9.3446905550797099E-2</v>
      </c>
      <c r="G59" s="67">
        <f t="shared" si="65"/>
        <v>0.15669896845319961</v>
      </c>
      <c r="H59" s="67">
        <f t="shared" si="65"/>
        <v>9.529674014374459E-2</v>
      </c>
      <c r="I59" s="67">
        <f t="shared" si="65"/>
        <v>9.2639739191304804E-2</v>
      </c>
      <c r="J59" s="67">
        <f t="shared" si="65"/>
        <v>0.10004639173389411</v>
      </c>
      <c r="K59" s="67">
        <f t="shared" si="65"/>
        <v>0.1178825994374172</v>
      </c>
      <c r="L59" s="67">
        <f t="shared" si="65"/>
        <v>0.10172791586409419</v>
      </c>
      <c r="M59" s="67">
        <f t="shared" si="65"/>
        <v>9.0647455198357402E-2</v>
      </c>
      <c r="N59" s="67">
        <f t="shared" si="65"/>
        <v>8.9826147041707299E-2</v>
      </c>
      <c r="O59" s="67">
        <f t="shared" si="65"/>
        <v>9.8765369197020197E-2</v>
      </c>
      <c r="P59" s="67">
        <f t="shared" si="65"/>
        <v>9.3900676024350802E-2</v>
      </c>
      <c r="Q59" s="67">
        <f t="shared" si="65"/>
        <v>9.6866381804298102E-2</v>
      </c>
      <c r="R59" s="67">
        <f t="shared" si="65"/>
        <v>0.10119191606362921</v>
      </c>
      <c r="S59" s="67">
        <f t="shared" si="65"/>
        <v>0.1326811106593726</v>
      </c>
      <c r="T59" s="67">
        <f t="shared" si="65"/>
        <v>0.14321511918558338</v>
      </c>
      <c r="U59" s="67">
        <f t="shared" si="65"/>
        <v>0.14339848799611199</v>
      </c>
      <c r="V59" s="67">
        <f t="shared" si="65"/>
        <v>0.15368392908396689</v>
      </c>
      <c r="W59" s="67">
        <f t="shared" si="65"/>
        <v>0.13159489913361161</v>
      </c>
      <c r="X59" s="67">
        <f t="shared" si="65"/>
        <v>9.8293991939288394E-2</v>
      </c>
      <c r="Y59" s="67">
        <f t="shared" si="65"/>
        <v>6.9819075834246E-2</v>
      </c>
      <c r="Z59" s="67">
        <f t="shared" si="65"/>
        <v>7.8643053321798898E-2</v>
      </c>
      <c r="AA59" s="67">
        <f t="shared" si="65"/>
        <v>6.4655716640997396E-2</v>
      </c>
      <c r="AB59" s="67">
        <f t="shared" si="65"/>
        <v>9.8995396828202104E-2</v>
      </c>
      <c r="AC59" s="67">
        <f t="shared" si="65"/>
        <v>0.105988073932338</v>
      </c>
      <c r="AD59" s="67">
        <f t="shared" si="65"/>
        <v>0.13645290125530679</v>
      </c>
      <c r="AE59" s="67">
        <f t="shared" si="65"/>
        <v>0.11907077432505259</v>
      </c>
      <c r="AF59" s="67">
        <f t="shared" si="65"/>
        <v>9.4056108494936896E-2</v>
      </c>
      <c r="AG59" s="67">
        <f t="shared" si="65"/>
        <v>8.2543940258690801E-2</v>
      </c>
      <c r="AH59" s="67">
        <f t="shared" si="65"/>
        <v>9.5723375727107887E-2</v>
      </c>
      <c r="AI59" s="67">
        <f t="shared" si="65"/>
        <v>5.2613320385999696E-2</v>
      </c>
      <c r="AJ59" s="67">
        <f t="shared" si="65"/>
        <v>7.3259813085955708E-2</v>
      </c>
      <c r="AK59" s="30">
        <f t="shared" si="49"/>
        <v>-0.37097895223720312</v>
      </c>
      <c r="AL59" s="38">
        <f t="shared" si="50"/>
        <v>-1.4843270488378413E-2</v>
      </c>
      <c r="AM59" s="38">
        <f t="shared" si="51"/>
        <v>0.39241949659291997</v>
      </c>
      <c r="AN59" s="45">
        <f t="shared" si="52"/>
        <v>1.188049739480969E-4</v>
      </c>
    </row>
    <row r="60" spans="1:40" ht="14.5" hidden="1" outlineLevel="2" x14ac:dyDescent="0.35">
      <c r="A60" s="51" t="str">
        <f t="shared" si="20"/>
        <v>CO</v>
      </c>
      <c r="B60" s="13" t="s">
        <v>21</v>
      </c>
      <c r="C60" s="13" t="s">
        <v>5</v>
      </c>
      <c r="D60" s="18" t="s">
        <v>5</v>
      </c>
      <c r="E60" s="60">
        <v>1.96117645824E-2</v>
      </c>
      <c r="F60" s="69">
        <v>1.7467337015999999E-2</v>
      </c>
      <c r="G60" s="69">
        <v>1.87539935688E-2</v>
      </c>
      <c r="H60" s="69">
        <v>2.05085251728E-2</v>
      </c>
      <c r="I60" s="69">
        <v>2.18341713024E-2</v>
      </c>
      <c r="J60" s="69">
        <v>2.4056578022400001E-2</v>
      </c>
      <c r="K60" s="69">
        <v>2.4212536394399999E-2</v>
      </c>
      <c r="L60" s="69">
        <v>2.43684947664E-2</v>
      </c>
      <c r="M60" s="69">
        <v>2.3432744534399998E-2</v>
      </c>
      <c r="N60" s="69">
        <v>2.41735467528E-2</v>
      </c>
      <c r="O60" s="69">
        <v>2.5460203305600001E-2</v>
      </c>
      <c r="P60" s="69">
        <v>2.4797380240799999E-2</v>
      </c>
      <c r="Q60" s="69">
        <v>2.6473932691199999E-2</v>
      </c>
      <c r="R60" s="69">
        <v>2.9289637260000001E-2</v>
      </c>
      <c r="S60" s="69">
        <v>3.19045619448E-2</v>
      </c>
      <c r="T60" s="69">
        <v>2.8398438000000002E-2</v>
      </c>
      <c r="U60" s="69">
        <v>2.7796284000000001E-2</v>
      </c>
      <c r="V60" s="69">
        <v>2.8405403999999999E-2</v>
      </c>
      <c r="W60" s="69">
        <v>2.5970726736E-2</v>
      </c>
      <c r="X60" s="69">
        <v>2.5866411453000001E-2</v>
      </c>
      <c r="Y60" s="69">
        <v>1.34053395228E-2</v>
      </c>
      <c r="Z60" s="69">
        <v>1.2067704E-2</v>
      </c>
      <c r="AA60" s="69">
        <v>1.1334168E-2</v>
      </c>
      <c r="AB60" s="69">
        <v>1.14316123562279E-2</v>
      </c>
      <c r="AC60" s="69">
        <v>2.69757940428791E-2</v>
      </c>
      <c r="AD60" s="69">
        <v>2.70592224333094E-2</v>
      </c>
      <c r="AE60" s="69">
        <v>2.4593422178878801E-2</v>
      </c>
      <c r="AF60" s="69">
        <v>3.5096281031966201E-2</v>
      </c>
      <c r="AG60" s="69">
        <v>3.5656127820090901E-2</v>
      </c>
      <c r="AH60" s="69">
        <v>3.4503463491760998E-2</v>
      </c>
      <c r="AI60" s="69">
        <v>1.4074509612620099E-2</v>
      </c>
      <c r="AJ60" s="69">
        <v>3.4333599272760001E-2</v>
      </c>
      <c r="AK60" s="31">
        <f t="shared" si="49"/>
        <v>0.75066344124748863</v>
      </c>
      <c r="AL60" s="39">
        <f t="shared" si="50"/>
        <v>1.8228496476632605E-2</v>
      </c>
      <c r="AM60" s="39">
        <f t="shared" si="51"/>
        <v>1.4394170893154468</v>
      </c>
      <c r="AN60" s="46">
        <f t="shared" si="52"/>
        <v>5.5678580047136602E-5</v>
      </c>
    </row>
    <row r="61" spans="1:40" ht="14.5" hidden="1" outlineLevel="2" x14ac:dyDescent="0.35">
      <c r="A61" s="51" t="str">
        <f t="shared" si="20"/>
        <v>CO</v>
      </c>
      <c r="B61" s="13" t="s">
        <v>21</v>
      </c>
      <c r="C61" s="13" t="s">
        <v>6</v>
      </c>
      <c r="D61" s="18" t="s">
        <v>6</v>
      </c>
      <c r="E61" s="60">
        <v>3.6868503673987203E-2</v>
      </c>
      <c r="F61" s="69">
        <v>2.8313899491292201E-2</v>
      </c>
      <c r="G61" s="69">
        <v>1.52702646484176E-2</v>
      </c>
      <c r="H61" s="69">
        <v>3.3684486112583997E-2</v>
      </c>
      <c r="I61" s="69">
        <v>3.7860728977799997E-2</v>
      </c>
      <c r="J61" s="69">
        <v>4.5118871273663999E-2</v>
      </c>
      <c r="K61" s="69">
        <v>3.8965515254117997E-2</v>
      </c>
      <c r="L61" s="69">
        <v>4.16786041683E-2</v>
      </c>
      <c r="M61" s="69">
        <v>3.8249547290100001E-2</v>
      </c>
      <c r="N61" s="69">
        <v>3.9797796928844102E-2</v>
      </c>
      <c r="O61" s="69">
        <v>3.7925901900000003E-2</v>
      </c>
      <c r="P61" s="69">
        <v>3.757265865E-2</v>
      </c>
      <c r="Q61" s="69">
        <v>3.7731149999999998E-2</v>
      </c>
      <c r="R61" s="69">
        <v>3.7536394895903297E-2</v>
      </c>
      <c r="S61" s="69">
        <v>3.6701054793804498E-2</v>
      </c>
      <c r="T61" s="69">
        <v>4.1396732504664399E-2</v>
      </c>
      <c r="U61" s="69">
        <v>3.7798702530199402E-2</v>
      </c>
      <c r="V61" s="69">
        <v>4.7564338907140798E-2</v>
      </c>
      <c r="W61" s="69">
        <v>4.2435691950320098E-2</v>
      </c>
      <c r="X61" s="69">
        <v>2.9089302269824799E-2</v>
      </c>
      <c r="Y61" s="69">
        <v>3.5563930440614101E-2</v>
      </c>
      <c r="Z61" s="69">
        <v>3.2793322877145002E-2</v>
      </c>
      <c r="AA61" s="69">
        <v>3.3966863471127401E-2</v>
      </c>
      <c r="AB61" s="69">
        <v>5.7522694317322501E-2</v>
      </c>
      <c r="AC61" s="69">
        <v>4.2351529808710597E-2</v>
      </c>
      <c r="AD61" s="69">
        <v>3.8575269124752599E-2</v>
      </c>
      <c r="AE61" s="69">
        <v>2.5017612108922099E-2</v>
      </c>
      <c r="AF61" s="69">
        <v>2.3265887228190899E-2</v>
      </c>
      <c r="AG61" s="69">
        <v>2.5729873667199001E-2</v>
      </c>
      <c r="AH61" s="69">
        <v>3.55756769016803E-2</v>
      </c>
      <c r="AI61" s="69">
        <v>1.6014389768115801E-2</v>
      </c>
      <c r="AJ61" s="69">
        <v>1.7747877062824501E-2</v>
      </c>
      <c r="AK61" s="31">
        <f t="shared" si="49"/>
        <v>-0.5186168329541776</v>
      </c>
      <c r="AL61" s="39">
        <f t="shared" si="50"/>
        <v>-2.3307684031724007E-2</v>
      </c>
      <c r="AM61" s="39">
        <f t="shared" si="51"/>
        <v>0.10824560409788608</v>
      </c>
      <c r="AN61" s="46">
        <f t="shared" si="52"/>
        <v>2.878161959830483E-5</v>
      </c>
    </row>
    <row r="62" spans="1:40" ht="14.5" hidden="1" outlineLevel="2" x14ac:dyDescent="0.35">
      <c r="A62" s="51" t="str">
        <f t="shared" si="20"/>
        <v>CO</v>
      </c>
      <c r="B62" s="13" t="s">
        <v>21</v>
      </c>
      <c r="C62" s="13" t="s">
        <v>7</v>
      </c>
      <c r="D62" s="18" t="s">
        <v>7</v>
      </c>
      <c r="E62" s="60">
        <v>5.99861255892793E-2</v>
      </c>
      <c r="F62" s="69">
        <v>4.7665669043504902E-2</v>
      </c>
      <c r="G62" s="69">
        <v>0.122674710235982</v>
      </c>
      <c r="H62" s="69">
        <v>4.1103728858360597E-2</v>
      </c>
      <c r="I62" s="69">
        <v>3.29448389111048E-2</v>
      </c>
      <c r="J62" s="69">
        <v>3.08709424378301E-2</v>
      </c>
      <c r="K62" s="69">
        <v>5.4704547788899202E-2</v>
      </c>
      <c r="L62" s="69">
        <v>3.5680816929394198E-2</v>
      </c>
      <c r="M62" s="69">
        <v>2.8965163373857399E-2</v>
      </c>
      <c r="N62" s="69">
        <v>2.5854803360063201E-2</v>
      </c>
      <c r="O62" s="69">
        <v>3.5379263991420197E-2</v>
      </c>
      <c r="P62" s="69">
        <v>3.1530637133550803E-2</v>
      </c>
      <c r="Q62" s="69">
        <v>3.2661299113098098E-2</v>
      </c>
      <c r="R62" s="69">
        <v>3.4365883907725901E-2</v>
      </c>
      <c r="S62" s="69">
        <v>6.4075493920768098E-2</v>
      </c>
      <c r="T62" s="69">
        <v>7.3419948680919001E-2</v>
      </c>
      <c r="U62" s="69">
        <v>7.7803501465912597E-2</v>
      </c>
      <c r="V62" s="69">
        <v>7.77141861768261E-2</v>
      </c>
      <c r="W62" s="69">
        <v>6.3188480447291501E-2</v>
      </c>
      <c r="X62" s="69">
        <v>4.3338278216463598E-2</v>
      </c>
      <c r="Y62" s="69">
        <v>2.0849805870831899E-2</v>
      </c>
      <c r="Z62" s="69">
        <v>3.3782026444653897E-2</v>
      </c>
      <c r="AA62" s="69">
        <v>1.935468516987E-2</v>
      </c>
      <c r="AB62" s="69">
        <v>3.0041090154651701E-2</v>
      </c>
      <c r="AC62" s="69">
        <v>3.6660750080748303E-2</v>
      </c>
      <c r="AD62" s="69">
        <v>7.0818409697244802E-2</v>
      </c>
      <c r="AE62" s="69">
        <v>6.9459740037251694E-2</v>
      </c>
      <c r="AF62" s="69">
        <v>3.56939402347798E-2</v>
      </c>
      <c r="AG62" s="69">
        <v>2.1157938771400899E-2</v>
      </c>
      <c r="AH62" s="69">
        <v>2.5644235333666599E-2</v>
      </c>
      <c r="AI62" s="69">
        <v>2.2524421005263799E-2</v>
      </c>
      <c r="AJ62" s="69">
        <v>2.1178336750371202E-2</v>
      </c>
      <c r="AK62" s="31">
        <f t="shared" si="49"/>
        <v>-0.64694608057573588</v>
      </c>
      <c r="AL62" s="39">
        <f t="shared" si="50"/>
        <v>-3.3027268955454825E-2</v>
      </c>
      <c r="AM62" s="39">
        <f t="shared" si="51"/>
        <v>-5.9761103496424051E-2</v>
      </c>
      <c r="AN62" s="46">
        <f t="shared" si="52"/>
        <v>3.4344774302655462E-5</v>
      </c>
    </row>
    <row r="63" spans="1:40" ht="14.5" hidden="1" outlineLevel="2" x14ac:dyDescent="0.35">
      <c r="A63" s="51" t="str">
        <f t="shared" si="20"/>
        <v>CO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31" t="str">
        <f t="shared" si="49"/>
        <v/>
      </c>
      <c r="AL63" s="39" t="str">
        <f t="shared" si="50"/>
        <v/>
      </c>
      <c r="AM63" s="39" t="str">
        <f t="shared" si="51"/>
        <v/>
      </c>
      <c r="AN63" s="46">
        <f t="shared" si="52"/>
        <v>0</v>
      </c>
    </row>
    <row r="64" spans="1:40" ht="14.5" hidden="1" outlineLevel="1" x14ac:dyDescent="0.35">
      <c r="A64" s="51" t="str">
        <f t="shared" si="20"/>
        <v/>
      </c>
      <c r="B64" s="13"/>
      <c r="C64" s="13"/>
      <c r="D64" s="17" t="s">
        <v>22</v>
      </c>
      <c r="E64" s="59">
        <f>SUBTOTAL(9,E65:E68)</f>
        <v>0.13761534102583106</v>
      </c>
      <c r="F64" s="67">
        <f t="shared" ref="F64:AH64" si="66">SUBTOTAL(9,F65:F68)</f>
        <v>0.14754252248898092</v>
      </c>
      <c r="G64" s="67">
        <f t="shared" si="66"/>
        <v>0.2178639425165991</v>
      </c>
      <c r="H64" s="67">
        <f t="shared" si="66"/>
        <v>0.15518752455291723</v>
      </c>
      <c r="I64" s="67">
        <f t="shared" si="66"/>
        <v>0.12902806506899536</v>
      </c>
      <c r="J64" s="67">
        <f t="shared" si="66"/>
        <v>9.2357037855160445E-2</v>
      </c>
      <c r="K64" s="67">
        <f t="shared" si="66"/>
        <v>0.1121444861027257</v>
      </c>
      <c r="L64" s="67">
        <f t="shared" si="66"/>
        <v>8.1809669559725226E-2</v>
      </c>
      <c r="M64" s="67">
        <f t="shared" si="66"/>
        <v>7.4063734906068143E-2</v>
      </c>
      <c r="N64" s="67">
        <f t="shared" si="66"/>
        <v>6.0056818289800022E-2</v>
      </c>
      <c r="O64" s="67">
        <f t="shared" si="66"/>
        <v>8.2205984594285519E-2</v>
      </c>
      <c r="P64" s="67">
        <f t="shared" si="66"/>
        <v>0.12983065439672692</v>
      </c>
      <c r="Q64" s="67">
        <f t="shared" si="66"/>
        <v>0.13009569713722291</v>
      </c>
      <c r="R64" s="67">
        <f t="shared" si="66"/>
        <v>0.17393443796882635</v>
      </c>
      <c r="S64" s="67">
        <f t="shared" si="66"/>
        <v>0.13472244552717194</v>
      </c>
      <c r="T64" s="67">
        <f t="shared" si="66"/>
        <v>0.11748972422914243</v>
      </c>
      <c r="U64" s="67">
        <f t="shared" si="66"/>
        <v>0.12911590209478471</v>
      </c>
      <c r="V64" s="67">
        <f t="shared" si="66"/>
        <v>0.13504158943752118</v>
      </c>
      <c r="W64" s="67">
        <f t="shared" si="66"/>
        <v>0.13135295891861351</v>
      </c>
      <c r="X64" s="67">
        <f t="shared" si="66"/>
        <v>0.10806694276052602</v>
      </c>
      <c r="Y64" s="67">
        <f t="shared" si="66"/>
        <v>8.6483225517983875E-2</v>
      </c>
      <c r="Z64" s="67">
        <f t="shared" si="66"/>
        <v>6.6441283126287928E-2</v>
      </c>
      <c r="AA64" s="67">
        <f t="shared" si="66"/>
        <v>5.4062277530005622E-2</v>
      </c>
      <c r="AB64" s="67">
        <f t="shared" si="66"/>
        <v>7.2038092907999562E-2</v>
      </c>
      <c r="AC64" s="67">
        <f t="shared" si="66"/>
        <v>7.6786475945344268E-2</v>
      </c>
      <c r="AD64" s="67">
        <f t="shared" si="66"/>
        <v>8.3940121493180905E-2</v>
      </c>
      <c r="AE64" s="67">
        <f t="shared" ref="AE64:AF64" si="67">SUBTOTAL(9,AE65:AE68)</f>
        <v>9.2859445360861007E-2</v>
      </c>
      <c r="AF64" s="67">
        <f t="shared" si="67"/>
        <v>7.8578807374662371E-2</v>
      </c>
      <c r="AG64" s="67">
        <f t="shared" ref="AG64" si="68">SUBTOTAL(9,AG65:AG68)</f>
        <v>7.2556794106021255E-2</v>
      </c>
      <c r="AH64" s="67">
        <f t="shared" si="66"/>
        <v>6.6337809383552895E-2</v>
      </c>
      <c r="AI64" s="67">
        <f t="shared" ref="AI64:AJ64" si="69">SUBTOTAL(9,AI65:AI68)</f>
        <v>6.939865758816767E-2</v>
      </c>
      <c r="AJ64" s="67">
        <f t="shared" si="69"/>
        <v>7.6295352061588176E-2</v>
      </c>
      <c r="AK64" s="30">
        <f t="shared" si="49"/>
        <v>-0.44558977587195625</v>
      </c>
      <c r="AL64" s="38">
        <f t="shared" si="50"/>
        <v>-1.8847553020752694E-2</v>
      </c>
      <c r="AM64" s="38">
        <f t="shared" si="51"/>
        <v>9.937792333603257E-2</v>
      </c>
      <c r="AN64" s="45">
        <f t="shared" si="52"/>
        <v>1.2372768824024658E-4</v>
      </c>
    </row>
    <row r="65" spans="1:40" ht="14.5" hidden="1" outlineLevel="2" x14ac:dyDescent="0.35">
      <c r="A65" s="51" t="str">
        <f t="shared" si="20"/>
        <v>CO</v>
      </c>
      <c r="B65" s="13" t="s">
        <v>22</v>
      </c>
      <c r="C65" s="13" t="s">
        <v>5</v>
      </c>
      <c r="D65" s="18" t="s">
        <v>5</v>
      </c>
      <c r="E65" s="60">
        <v>4.3383107520000002E-3</v>
      </c>
      <c r="F65" s="69">
        <v>4.2720003288E-3</v>
      </c>
      <c r="G65" s="69">
        <v>4.1112477287999997E-3</v>
      </c>
      <c r="H65" s="69">
        <v>4.3825177008000003E-3</v>
      </c>
      <c r="I65" s="69">
        <v>4.5513079631999999E-3</v>
      </c>
      <c r="J65" s="69">
        <v>4.7160793295999998E-3</v>
      </c>
      <c r="K65" s="69">
        <v>4.5553267296000004E-3</v>
      </c>
      <c r="L65" s="69">
        <v>4.4427999096000002E-3</v>
      </c>
      <c r="M65" s="69">
        <v>4.7843992007999998E-3</v>
      </c>
      <c r="N65" s="69">
        <v>4.6035525095999997E-3</v>
      </c>
      <c r="O65" s="69">
        <v>4.6256559839999998E-3</v>
      </c>
      <c r="P65" s="69">
        <v>4.4106493895999998E-3</v>
      </c>
      <c r="Q65" s="69">
        <v>4.8065026751999999E-3</v>
      </c>
      <c r="R65" s="69">
        <v>7.5733342415999997E-3</v>
      </c>
      <c r="S65" s="69">
        <v>6.7117210415999998E-3</v>
      </c>
      <c r="T65" s="69">
        <v>4.9944562416E-3</v>
      </c>
      <c r="U65" s="69">
        <v>5.2622422415999999E-3</v>
      </c>
      <c r="V65" s="69">
        <v>6.6275782415999998E-3</v>
      </c>
      <c r="W65" s="69">
        <v>7.3016602416000002E-3</v>
      </c>
      <c r="X65" s="69">
        <v>7.8643721016000007E-3</v>
      </c>
      <c r="Y65" s="69">
        <v>2.3269829558399999E-2</v>
      </c>
      <c r="Z65" s="69">
        <v>3.1831342416000002E-3</v>
      </c>
      <c r="AA65" s="69">
        <v>1.7567242416000001E-3</v>
      </c>
      <c r="AB65" s="69">
        <v>1.29522101348167E-3</v>
      </c>
      <c r="AC65" s="69">
        <v>2.5543221425291798E-3</v>
      </c>
      <c r="AD65" s="69">
        <v>2.5612581037587801E-3</v>
      </c>
      <c r="AE65" s="69">
        <v>1.95012755665327E-3</v>
      </c>
      <c r="AF65" s="69">
        <v>1.9722744791016199E-3</v>
      </c>
      <c r="AG65" s="69">
        <v>1.71300654372343E-3</v>
      </c>
      <c r="AH65" s="69">
        <v>1.82981245855614E-3</v>
      </c>
      <c r="AI65" s="69">
        <v>2.67063616086699E-3</v>
      </c>
      <c r="AJ65" s="69">
        <v>1.5217291929600001E-3</v>
      </c>
      <c r="AK65" s="31">
        <f t="shared" si="49"/>
        <v>-0.64923462611375427</v>
      </c>
      <c r="AL65" s="39">
        <f t="shared" si="50"/>
        <v>-3.3230101153727709E-2</v>
      </c>
      <c r="AM65" s="39">
        <f t="shared" si="51"/>
        <v>-0.43019973470815698</v>
      </c>
      <c r="AN65" s="46">
        <f t="shared" si="52"/>
        <v>2.4677785747767562E-6</v>
      </c>
    </row>
    <row r="66" spans="1:40" ht="14.5" hidden="1" outlineLevel="2" x14ac:dyDescent="0.35">
      <c r="A66" s="51" t="str">
        <f t="shared" si="20"/>
        <v>CO</v>
      </c>
      <c r="B66" s="13" t="s">
        <v>22</v>
      </c>
      <c r="C66" s="13" t="s">
        <v>6</v>
      </c>
      <c r="D66" s="18" t="s">
        <v>6</v>
      </c>
      <c r="E66" s="60">
        <v>6.8692152143688498E-2</v>
      </c>
      <c r="F66" s="69">
        <v>8.4823957488535204E-2</v>
      </c>
      <c r="G66" s="69">
        <v>8.1067907321650395E-2</v>
      </c>
      <c r="H66" s="69">
        <v>9.8028135935120594E-2</v>
      </c>
      <c r="I66" s="69">
        <v>8.0119870909330704E-2</v>
      </c>
      <c r="J66" s="69">
        <v>5.1266830448354603E-2</v>
      </c>
      <c r="K66" s="69">
        <v>5.3829457006116403E-2</v>
      </c>
      <c r="L66" s="69">
        <v>4.55498104308001E-2</v>
      </c>
      <c r="M66" s="69">
        <v>4.2773669959045697E-2</v>
      </c>
      <c r="N66" s="69">
        <v>2.9045840605471499E-2</v>
      </c>
      <c r="O66" s="69">
        <v>4.10325563540146E-2</v>
      </c>
      <c r="P66" s="69">
        <v>8.2386977145958204E-2</v>
      </c>
      <c r="Q66" s="69">
        <v>7.7571387745900999E-2</v>
      </c>
      <c r="R66" s="69">
        <v>0.115331141381474</v>
      </c>
      <c r="S66" s="69">
        <v>5.0271175201304502E-2</v>
      </c>
      <c r="T66" s="69">
        <v>2.7769579671484301E-2</v>
      </c>
      <c r="U66" s="69">
        <v>3.4257433616341801E-2</v>
      </c>
      <c r="V66" s="69">
        <v>4.2260111295967899E-2</v>
      </c>
      <c r="W66" s="69">
        <v>4.9646268779065299E-2</v>
      </c>
      <c r="X66" s="69">
        <v>3.17969750206872E-2</v>
      </c>
      <c r="Y66" s="69">
        <v>1.5377266333152E-2</v>
      </c>
      <c r="Z66" s="69">
        <v>8.9854801773412499E-3</v>
      </c>
      <c r="AA66" s="69">
        <v>1.5055397771391E-3</v>
      </c>
      <c r="AB66" s="69">
        <v>1.347488684919E-2</v>
      </c>
      <c r="AC66" s="69">
        <v>1.43093347566538E-2</v>
      </c>
      <c r="AD66" s="69">
        <v>1.4930419818600001E-3</v>
      </c>
      <c r="AE66" s="69">
        <v>8.5503939532627499E-3</v>
      </c>
      <c r="AF66" s="69">
        <v>1.1337905049984E-2</v>
      </c>
      <c r="AG66" s="69">
        <v>1.0025991843921001E-2</v>
      </c>
      <c r="AH66" s="69">
        <v>7.5946253705542295E-4</v>
      </c>
      <c r="AI66" s="69">
        <v>3.3895651978495299E-3</v>
      </c>
      <c r="AJ66" s="69">
        <v>1.00219891581457E-2</v>
      </c>
      <c r="AK66" s="31">
        <f t="shared" si="49"/>
        <v>-0.85410285097514549</v>
      </c>
      <c r="AL66" s="39">
        <f t="shared" si="50"/>
        <v>-6.0203619815815457E-2</v>
      </c>
      <c r="AM66" s="39">
        <f t="shared" si="51"/>
        <v>1.9567182140364299</v>
      </c>
      <c r="AN66" s="46">
        <f t="shared" si="52"/>
        <v>1.6252596214579554E-5</v>
      </c>
    </row>
    <row r="67" spans="1:40" ht="14.5" hidden="1" outlineLevel="2" x14ac:dyDescent="0.35">
      <c r="A67" s="51" t="str">
        <f t="shared" si="20"/>
        <v>CO</v>
      </c>
      <c r="B67" s="13" t="s">
        <v>22</v>
      </c>
      <c r="C67" s="13" t="s">
        <v>7</v>
      </c>
      <c r="D67" s="18" t="s">
        <v>7</v>
      </c>
      <c r="E67" s="60">
        <v>6.4328001419239403E-2</v>
      </c>
      <c r="F67" s="69">
        <v>5.8184888104608902E-2</v>
      </c>
      <c r="G67" s="69">
        <v>0.13238560899917501</v>
      </c>
      <c r="H67" s="69">
        <v>5.2432838440102499E-2</v>
      </c>
      <c r="I67" s="69">
        <v>4.3967938116565498E-2</v>
      </c>
      <c r="J67" s="69">
        <v>3.5954673189389302E-2</v>
      </c>
      <c r="K67" s="69">
        <v>5.3323548157856802E-2</v>
      </c>
      <c r="L67" s="69">
        <v>3.1345777868757599E-2</v>
      </c>
      <c r="M67" s="69">
        <v>2.6067467064294199E-2</v>
      </c>
      <c r="N67" s="69">
        <v>2.5843052240784301E-2</v>
      </c>
      <c r="O67" s="69">
        <v>3.5956449136169501E-2</v>
      </c>
      <c r="P67" s="69">
        <v>4.2363723521097602E-2</v>
      </c>
      <c r="Q67" s="69">
        <v>4.6889976791308803E-2</v>
      </c>
      <c r="R67" s="69">
        <v>5.0180880709073998E-2</v>
      </c>
      <c r="S67" s="69">
        <v>7.6836703214126903E-2</v>
      </c>
      <c r="T67" s="69">
        <v>8.3848182440689895E-2</v>
      </c>
      <c r="U67" s="69">
        <v>8.8732019989980607E-2</v>
      </c>
      <c r="V67" s="69">
        <v>8.53053745655378E-2</v>
      </c>
      <c r="W67" s="69">
        <v>7.3658052841102495E-2</v>
      </c>
      <c r="X67" s="69">
        <v>6.7763789242505298E-2</v>
      </c>
      <c r="Y67" s="69">
        <v>4.7081831634327997E-2</v>
      </c>
      <c r="Z67" s="69">
        <v>5.3528696750673101E-2</v>
      </c>
      <c r="AA67" s="69">
        <v>5.0045245855029001E-2</v>
      </c>
      <c r="AB67" s="69">
        <v>5.6556167080219703E-2</v>
      </c>
      <c r="AC67" s="69">
        <v>5.92073190604041E-2</v>
      </c>
      <c r="AD67" s="69">
        <v>7.9130770552783197E-2</v>
      </c>
      <c r="AE67" s="69">
        <v>8.1581632242877899E-2</v>
      </c>
      <c r="AF67" s="69">
        <v>6.4507260536154298E-2</v>
      </c>
      <c r="AG67" s="69">
        <v>6.00829478663591E-2</v>
      </c>
      <c r="AH67" s="69">
        <v>6.3034218657591498E-2</v>
      </c>
      <c r="AI67" s="69">
        <v>6.2745015273966101E-2</v>
      </c>
      <c r="AJ67" s="69">
        <v>6.4106603895412506E-2</v>
      </c>
      <c r="AK67" s="31">
        <f t="shared" si="49"/>
        <v>-3.4416975336136746E-3</v>
      </c>
      <c r="AL67" s="39">
        <f t="shared" si="50"/>
        <v>-1.1120780947038167E-4</v>
      </c>
      <c r="AM67" s="39">
        <f t="shared" si="51"/>
        <v>2.1700347278604371E-2</v>
      </c>
      <c r="AN67" s="46">
        <f t="shared" si="52"/>
        <v>1.0396127269338491E-4</v>
      </c>
    </row>
    <row r="68" spans="1:40" ht="14.5" hidden="1" outlineLevel="2" x14ac:dyDescent="0.35">
      <c r="A68" s="51" t="str">
        <f t="shared" si="20"/>
        <v>CO</v>
      </c>
      <c r="B68" s="13" t="s">
        <v>22</v>
      </c>
      <c r="C68" s="13" t="s">
        <v>8</v>
      </c>
      <c r="D68" s="18" t="s">
        <v>8</v>
      </c>
      <c r="E68" s="60">
        <v>2.5687671090316599E-4</v>
      </c>
      <c r="F68" s="69">
        <v>2.6167656703683499E-4</v>
      </c>
      <c r="G68" s="69">
        <v>2.9917846697368302E-4</v>
      </c>
      <c r="H68" s="69">
        <v>3.4403247689413998E-4</v>
      </c>
      <c r="I68" s="69">
        <v>3.8894807989918299E-4</v>
      </c>
      <c r="J68" s="69">
        <v>4.19454887816549E-4</v>
      </c>
      <c r="K68" s="69">
        <v>4.3615420915249801E-4</v>
      </c>
      <c r="L68" s="69">
        <v>4.7128135056752498E-4</v>
      </c>
      <c r="M68" s="69">
        <v>4.3819868192824499E-4</v>
      </c>
      <c r="N68" s="69">
        <v>5.64372933944219E-4</v>
      </c>
      <c r="O68" s="69">
        <v>5.9132312010141497E-4</v>
      </c>
      <c r="P68" s="69">
        <v>6.6930434007111299E-4</v>
      </c>
      <c r="Q68" s="69">
        <v>8.2782992481311897E-4</v>
      </c>
      <c r="R68" s="69">
        <v>8.4908163667835501E-4</v>
      </c>
      <c r="S68" s="69">
        <v>9.0284607014055299E-4</v>
      </c>
      <c r="T68" s="69">
        <v>8.7750587536823904E-4</v>
      </c>
      <c r="U68" s="69">
        <v>8.6420624686231397E-4</v>
      </c>
      <c r="V68" s="69">
        <v>8.4852533441549501E-4</v>
      </c>
      <c r="W68" s="69">
        <v>7.4697705684570502E-4</v>
      </c>
      <c r="X68" s="69">
        <v>6.4180639573350605E-4</v>
      </c>
      <c r="Y68" s="69">
        <v>7.5429799210388095E-4</v>
      </c>
      <c r="Z68" s="69">
        <v>7.4397195667357397E-4</v>
      </c>
      <c r="AA68" s="69">
        <v>7.5476765623752097E-4</v>
      </c>
      <c r="AB68" s="69">
        <v>7.1181796510819703E-4</v>
      </c>
      <c r="AC68" s="69">
        <v>7.1549998575719405E-4</v>
      </c>
      <c r="AD68" s="69">
        <v>7.55050854778934E-4</v>
      </c>
      <c r="AE68" s="69">
        <v>7.7729160806708295E-4</v>
      </c>
      <c r="AF68" s="69">
        <v>7.6136730942246095E-4</v>
      </c>
      <c r="AG68" s="69">
        <v>7.3484785201772098E-4</v>
      </c>
      <c r="AH68" s="69">
        <v>7.1431573034982996E-4</v>
      </c>
      <c r="AI68" s="69">
        <v>5.9344095548505803E-4</v>
      </c>
      <c r="AJ68" s="69">
        <v>6.45029815069981E-4</v>
      </c>
      <c r="AK68" s="30">
        <f t="shared" si="49"/>
        <v>1.5110482487964272</v>
      </c>
      <c r="AL68" s="38">
        <f t="shared" si="50"/>
        <v>3.0145453760933361E-2</v>
      </c>
      <c r="AM68" s="38">
        <f t="shared" si="51"/>
        <v>8.6931747982840202E-2</v>
      </c>
      <c r="AN68" s="45">
        <f t="shared" si="52"/>
        <v>1.046040757505369E-6</v>
      </c>
    </row>
    <row r="69" spans="1:40" ht="14.5" collapsed="1" x14ac:dyDescent="0.35">
      <c r="A69" s="51" t="str">
        <f t="shared" si="20"/>
        <v/>
      </c>
      <c r="B69" s="13"/>
      <c r="C69" s="13"/>
      <c r="D69" s="16" t="s">
        <v>23</v>
      </c>
      <c r="E69" s="58">
        <f>SUBTOTAL(9,E70:E83)</f>
        <v>377.0334272314899</v>
      </c>
      <c r="F69" s="66">
        <f t="shared" ref="F69:AH69" si="70">SUBTOTAL(9,F70:F83)</f>
        <v>376.20686579743932</v>
      </c>
      <c r="G69" s="66">
        <f t="shared" si="70"/>
        <v>382.55080913510625</v>
      </c>
      <c r="H69" s="66">
        <f t="shared" si="70"/>
        <v>386.83540857185125</v>
      </c>
      <c r="I69" s="66">
        <f t="shared" si="70"/>
        <v>400.10732839134516</v>
      </c>
      <c r="J69" s="66">
        <f t="shared" si="70"/>
        <v>414.19309912220319</v>
      </c>
      <c r="K69" s="66">
        <f t="shared" si="70"/>
        <v>415.97175386667408</v>
      </c>
      <c r="L69" s="66">
        <f t="shared" si="70"/>
        <v>427.94274795010369</v>
      </c>
      <c r="M69" s="66">
        <f t="shared" si="70"/>
        <v>433.56426328105647</v>
      </c>
      <c r="N69" s="66">
        <f t="shared" si="70"/>
        <v>440.48551596415308</v>
      </c>
      <c r="O69" s="66">
        <f t="shared" si="70"/>
        <v>437.11896045888858</v>
      </c>
      <c r="P69" s="66">
        <f t="shared" si="70"/>
        <v>439.6207243394494</v>
      </c>
      <c r="Q69" s="66">
        <f t="shared" si="70"/>
        <v>455.39210701913208</v>
      </c>
      <c r="R69" s="66">
        <f t="shared" si="70"/>
        <v>471.24365434497145</v>
      </c>
      <c r="S69" s="66">
        <f t="shared" si="70"/>
        <v>488.13005143615197</v>
      </c>
      <c r="T69" s="66">
        <f t="shared" si="70"/>
        <v>476.60578757351146</v>
      </c>
      <c r="U69" s="66">
        <f t="shared" si="70"/>
        <v>479.91385598776696</v>
      </c>
      <c r="V69" s="66">
        <f t="shared" si="70"/>
        <v>488.07921077732607</v>
      </c>
      <c r="W69" s="66">
        <f t="shared" si="70"/>
        <v>480.33600172309548</v>
      </c>
      <c r="X69" s="66">
        <f t="shared" si="70"/>
        <v>472.46569828292223</v>
      </c>
      <c r="Y69" s="66">
        <f t="shared" si="70"/>
        <v>475.58425024758839</v>
      </c>
      <c r="Z69" s="66">
        <f t="shared" si="70"/>
        <v>465.27956860233712</v>
      </c>
      <c r="AA69" s="66">
        <f t="shared" si="70"/>
        <v>452.533792391085</v>
      </c>
      <c r="AB69" s="66">
        <f t="shared" si="70"/>
        <v>446.87338583898139</v>
      </c>
      <c r="AC69" s="66">
        <f t="shared" si="70"/>
        <v>452.62375478834804</v>
      </c>
      <c r="AD69" s="66">
        <f t="shared" si="70"/>
        <v>466.50533005239288</v>
      </c>
      <c r="AE69" s="66">
        <f t="shared" ref="AE69:AF69" si="71">SUBTOTAL(9,AE70:AE83)</f>
        <v>474.65537517027406</v>
      </c>
      <c r="AF69" s="66">
        <f t="shared" si="71"/>
        <v>489.19350323807163</v>
      </c>
      <c r="AG69" s="66">
        <f t="shared" ref="AG69" si="72">SUBTOTAL(9,AG70:AG83)</f>
        <v>485.1711381486453</v>
      </c>
      <c r="AH69" s="66">
        <f t="shared" si="70"/>
        <v>479.90454148583666</v>
      </c>
      <c r="AI69" s="66">
        <f t="shared" ref="AI69:AJ69" si="73">SUBTOTAL(9,AI70:AI83)</f>
        <v>416.71511848590745</v>
      </c>
      <c r="AJ69" s="66">
        <f t="shared" si="73"/>
        <v>425.32039482337171</v>
      </c>
      <c r="AK69" s="29">
        <f t="shared" si="49"/>
        <v>0.12807078657838655</v>
      </c>
      <c r="AL69" s="37">
        <f t="shared" si="50"/>
        <v>3.8949497153215606E-3</v>
      </c>
      <c r="AM69" s="37">
        <f t="shared" si="51"/>
        <v>2.0650261907297018E-2</v>
      </c>
      <c r="AN69" s="44">
        <f t="shared" si="52"/>
        <v>0.68973938504726906</v>
      </c>
    </row>
    <row r="70" spans="1:40" ht="14.5" hidden="1" outlineLevel="1" x14ac:dyDescent="0.35">
      <c r="A70" s="51" t="str">
        <f t="shared" si="20"/>
        <v/>
      </c>
      <c r="B70" s="13"/>
      <c r="C70" s="13"/>
      <c r="D70" s="17" t="s">
        <v>24</v>
      </c>
      <c r="E70" s="59">
        <f>SUBTOTAL(9,E71:E76)</f>
        <v>374.49449765250404</v>
      </c>
      <c r="F70" s="67">
        <f t="shared" ref="F70:AH70" si="74">SUBTOTAL(9,F71:F76)</f>
        <v>373.73584898838368</v>
      </c>
      <c r="G70" s="67">
        <f t="shared" si="74"/>
        <v>379.79027150398588</v>
      </c>
      <c r="H70" s="67">
        <f t="shared" si="74"/>
        <v>383.86787972303841</v>
      </c>
      <c r="I70" s="67">
        <f t="shared" si="74"/>
        <v>396.65111201198124</v>
      </c>
      <c r="J70" s="67">
        <f t="shared" si="74"/>
        <v>410.81250092570878</v>
      </c>
      <c r="K70" s="67">
        <f t="shared" si="74"/>
        <v>412.76152156011034</v>
      </c>
      <c r="L70" s="67">
        <f t="shared" si="74"/>
        <v>424.91219388231394</v>
      </c>
      <c r="M70" s="67">
        <f t="shared" si="74"/>
        <v>430.686772941946</v>
      </c>
      <c r="N70" s="67">
        <f t="shared" si="74"/>
        <v>437.35390162359386</v>
      </c>
      <c r="O70" s="67">
        <f t="shared" si="74"/>
        <v>433.21627477848136</v>
      </c>
      <c r="P70" s="67">
        <f t="shared" si="74"/>
        <v>435.93410940129468</v>
      </c>
      <c r="Q70" s="67">
        <f t="shared" si="74"/>
        <v>451.85380647980287</v>
      </c>
      <c r="R70" s="67">
        <f t="shared" si="74"/>
        <v>467.44880962931535</v>
      </c>
      <c r="S70" s="67">
        <f t="shared" si="74"/>
        <v>484.34187552246868</v>
      </c>
      <c r="T70" s="67">
        <f t="shared" si="74"/>
        <v>472.90491257905671</v>
      </c>
      <c r="U70" s="67">
        <f t="shared" si="74"/>
        <v>476.41664825098081</v>
      </c>
      <c r="V70" s="67">
        <f t="shared" si="74"/>
        <v>484.88629869991826</v>
      </c>
      <c r="W70" s="67">
        <f t="shared" si="74"/>
        <v>477.19557636049313</v>
      </c>
      <c r="X70" s="67">
        <f t="shared" si="74"/>
        <v>469.35546750996383</v>
      </c>
      <c r="Y70" s="67">
        <f t="shared" si="74"/>
        <v>472.73005439882144</v>
      </c>
      <c r="Z70" s="67">
        <f t="shared" si="74"/>
        <v>462.29718273210676</v>
      </c>
      <c r="AA70" s="67">
        <f t="shared" si="74"/>
        <v>449.8260775459396</v>
      </c>
      <c r="AB70" s="67">
        <f t="shared" si="74"/>
        <v>443.89422598104682</v>
      </c>
      <c r="AC70" s="67">
        <f t="shared" si="74"/>
        <v>449.7908234100434</v>
      </c>
      <c r="AD70" s="67">
        <f t="shared" si="74"/>
        <v>463.50817606988653</v>
      </c>
      <c r="AE70" s="67">
        <f t="shared" ref="AE70:AF70" si="75">SUBTOTAL(9,AE71:AE76)</f>
        <v>471.92612214857297</v>
      </c>
      <c r="AF70" s="67">
        <f t="shared" si="75"/>
        <v>486.428154403387</v>
      </c>
      <c r="AG70" s="67">
        <f t="shared" ref="AG70" si="76">SUBTOTAL(9,AG71:AG76)</f>
        <v>482.24249931270543</v>
      </c>
      <c r="AH70" s="67">
        <f t="shared" si="74"/>
        <v>476.8849521417502</v>
      </c>
      <c r="AI70" s="67">
        <f t="shared" ref="AI70:AJ70" si="77">SUBTOTAL(9,AI71:AI76)</f>
        <v>414.41137842822178</v>
      </c>
      <c r="AJ70" s="67">
        <f t="shared" si="77"/>
        <v>422.97085828634727</v>
      </c>
      <c r="AK70" s="30">
        <f t="shared" si="49"/>
        <v>0.1294447874073299</v>
      </c>
      <c r="AL70" s="38">
        <f t="shared" si="50"/>
        <v>3.9343701484044757E-3</v>
      </c>
      <c r="AM70" s="38">
        <f t="shared" si="51"/>
        <v>2.0654548363488123E-2</v>
      </c>
      <c r="AN70" s="45">
        <f t="shared" si="52"/>
        <v>0.68592915655618925</v>
      </c>
    </row>
    <row r="71" spans="1:40" ht="14.5" hidden="1" outlineLevel="2" x14ac:dyDescent="0.35">
      <c r="A71" s="51" t="str">
        <f t="shared" si="20"/>
        <v/>
      </c>
      <c r="B71" s="13"/>
      <c r="C71" s="13"/>
      <c r="D71" s="19" t="s">
        <v>25</v>
      </c>
      <c r="E71" s="61">
        <f>SUBTOTAL(9,E72:E73)</f>
        <v>365.29926813080419</v>
      </c>
      <c r="F71" s="70">
        <f t="shared" ref="F71:AH71" si="78">SUBTOTAL(9,F72:F73)</f>
        <v>364.07620665947161</v>
      </c>
      <c r="G71" s="70">
        <f t="shared" si="78"/>
        <v>369.470977165931</v>
      </c>
      <c r="H71" s="70">
        <f t="shared" si="78"/>
        <v>372.55315011790202</v>
      </c>
      <c r="I71" s="70">
        <f t="shared" si="78"/>
        <v>384.41110978174402</v>
      </c>
      <c r="J71" s="70">
        <f t="shared" si="78"/>
        <v>397.14025208890405</v>
      </c>
      <c r="K71" s="70">
        <f t="shared" si="78"/>
        <v>398.706839629858</v>
      </c>
      <c r="L71" s="70">
        <f t="shared" si="78"/>
        <v>410.53943614829495</v>
      </c>
      <c r="M71" s="70">
        <f t="shared" si="78"/>
        <v>415.75869244796701</v>
      </c>
      <c r="N71" s="70">
        <f t="shared" si="78"/>
        <v>422.18246887843901</v>
      </c>
      <c r="O71" s="70">
        <f t="shared" si="78"/>
        <v>416.72827587143303</v>
      </c>
      <c r="P71" s="70">
        <f t="shared" si="78"/>
        <v>418.72917158716598</v>
      </c>
      <c r="Q71" s="70">
        <f t="shared" si="78"/>
        <v>433.13238276707204</v>
      </c>
      <c r="R71" s="70">
        <f t="shared" si="78"/>
        <v>448.32212797777703</v>
      </c>
      <c r="S71" s="70">
        <f t="shared" si="78"/>
        <v>464.95757944166002</v>
      </c>
      <c r="T71" s="70">
        <f t="shared" si="78"/>
        <v>452.15973200781002</v>
      </c>
      <c r="U71" s="70">
        <f t="shared" si="78"/>
        <v>455.01982894519097</v>
      </c>
      <c r="V71" s="70">
        <f t="shared" si="78"/>
        <v>462.75511234986004</v>
      </c>
      <c r="W71" s="70">
        <f t="shared" si="78"/>
        <v>454.74378407231541</v>
      </c>
      <c r="X71" s="70">
        <f t="shared" si="78"/>
        <v>447.26280525493098</v>
      </c>
      <c r="Y71" s="70">
        <f t="shared" si="78"/>
        <v>449.34590468245904</v>
      </c>
      <c r="Z71" s="70">
        <f t="shared" si="78"/>
        <v>438.68534240033659</v>
      </c>
      <c r="AA71" s="70">
        <f t="shared" si="78"/>
        <v>426.19694433222207</v>
      </c>
      <c r="AB71" s="70">
        <f t="shared" si="78"/>
        <v>420.1481593742156</v>
      </c>
      <c r="AC71" s="70">
        <f t="shared" si="78"/>
        <v>424.83018900248101</v>
      </c>
      <c r="AD71" s="70">
        <f t="shared" si="78"/>
        <v>437.67568385835705</v>
      </c>
      <c r="AE71" s="70">
        <f t="shared" ref="AE71:AF71" si="79">SUBTOTAL(9,AE72:AE73)</f>
        <v>445.72545871985403</v>
      </c>
      <c r="AF71" s="70">
        <f t="shared" si="79"/>
        <v>457.30036340175104</v>
      </c>
      <c r="AG71" s="70">
        <f t="shared" ref="AG71" si="80">SUBTOTAL(9,AG72:AG73)</f>
        <v>451.84761250695703</v>
      </c>
      <c r="AH71" s="70">
        <f t="shared" si="78"/>
        <v>448.45931398217101</v>
      </c>
      <c r="AI71" s="70">
        <f t="shared" ref="AI71:AJ71" si="81">SUBTOTAL(9,AI72:AI73)</f>
        <v>386.68535385994301</v>
      </c>
      <c r="AJ71" s="70">
        <f t="shared" si="81"/>
        <v>392.987178541562</v>
      </c>
      <c r="AK71" s="32">
        <f t="shared" si="49"/>
        <v>7.5795143396902409E-2</v>
      </c>
      <c r="AL71" s="40">
        <f t="shared" si="50"/>
        <v>2.3595553936859304E-3</v>
      </c>
      <c r="AM71" s="40">
        <f t="shared" si="51"/>
        <v>1.6297034833911761E-2</v>
      </c>
      <c r="AN71" s="47">
        <f t="shared" si="52"/>
        <v>0.63730481340139911</v>
      </c>
    </row>
    <row r="72" spans="1:40" ht="14.5" hidden="1" outlineLevel="3" x14ac:dyDescent="0.35">
      <c r="A72" s="51" t="str">
        <f t="shared" si="20"/>
        <v>CO</v>
      </c>
      <c r="B72" s="13" t="s">
        <v>24</v>
      </c>
      <c r="C72" s="13" t="s">
        <v>26</v>
      </c>
      <c r="D72" s="20" t="s">
        <v>26</v>
      </c>
      <c r="E72" s="60">
        <v>314.09185787131099</v>
      </c>
      <c r="F72" s="69">
        <v>267.97732207622101</v>
      </c>
      <c r="G72" s="69">
        <v>251.57285979172701</v>
      </c>
      <c r="H72" s="69">
        <v>236.42651409192001</v>
      </c>
      <c r="I72" s="69">
        <v>228.31201246823599</v>
      </c>
      <c r="J72" s="69">
        <v>216.92684692372001</v>
      </c>
      <c r="K72" s="69">
        <v>139.56936739960599</v>
      </c>
      <c r="L72" s="69">
        <v>120.67834126321</v>
      </c>
      <c r="M72" s="69">
        <v>116.698385139915</v>
      </c>
      <c r="N72" s="69">
        <v>115.028462205715</v>
      </c>
      <c r="O72" s="69">
        <v>104.0700424739</v>
      </c>
      <c r="P72" s="69">
        <v>100.104006322891</v>
      </c>
      <c r="Q72" s="69">
        <v>103.77592429352801</v>
      </c>
      <c r="R72" s="69">
        <v>107.030866931501</v>
      </c>
      <c r="S72" s="69">
        <v>117.45120716497399</v>
      </c>
      <c r="T72" s="69">
        <v>103.793550610144</v>
      </c>
      <c r="U72" s="69">
        <v>100.145892575335</v>
      </c>
      <c r="V72" s="69">
        <v>103.29248101996799</v>
      </c>
      <c r="W72" s="69">
        <v>98.118066870095404</v>
      </c>
      <c r="X72" s="69">
        <v>103.41631114819501</v>
      </c>
      <c r="Y72" s="69">
        <v>101.909488528148</v>
      </c>
      <c r="Z72" s="69">
        <v>94.282933469063593</v>
      </c>
      <c r="AA72" s="69">
        <v>93.216584359885104</v>
      </c>
      <c r="AB72" s="69">
        <v>96.591281752440594</v>
      </c>
      <c r="AC72" s="69">
        <v>100.021405737932</v>
      </c>
      <c r="AD72" s="69">
        <v>107.26463204546801</v>
      </c>
      <c r="AE72" s="69">
        <v>114.106119234866</v>
      </c>
      <c r="AF72" s="69">
        <v>119.290707247241</v>
      </c>
      <c r="AG72" s="69">
        <v>117.05313939913501</v>
      </c>
      <c r="AH72" s="69">
        <v>117.09149569882599</v>
      </c>
      <c r="AI72" s="69">
        <v>108.81436032568</v>
      </c>
      <c r="AJ72" s="69">
        <v>113.922518646756</v>
      </c>
      <c r="AK72" s="31">
        <f t="shared" si="49"/>
        <v>-0.63729553698449548</v>
      </c>
      <c r="AL72" s="39">
        <f t="shared" si="50"/>
        <v>-3.2185712808874722E-2</v>
      </c>
      <c r="AM72" s="39">
        <f t="shared" si="51"/>
        <v>4.6943788538455378E-2</v>
      </c>
      <c r="AN72" s="46">
        <f t="shared" si="52"/>
        <v>0.18474742549573986</v>
      </c>
    </row>
    <row r="73" spans="1:40" ht="14.5" hidden="1" outlineLevel="3" x14ac:dyDescent="0.35">
      <c r="A73" s="51" t="str">
        <f t="shared" si="20"/>
        <v>CO</v>
      </c>
      <c r="B73" s="13" t="s">
        <v>24</v>
      </c>
      <c r="C73" s="13" t="s">
        <v>27</v>
      </c>
      <c r="D73" s="20" t="s">
        <v>27</v>
      </c>
      <c r="E73" s="60">
        <v>51.207410259493201</v>
      </c>
      <c r="F73" s="69">
        <v>96.098884583250594</v>
      </c>
      <c r="G73" s="69">
        <v>117.89811737420401</v>
      </c>
      <c r="H73" s="69">
        <v>136.12663602598201</v>
      </c>
      <c r="I73" s="69">
        <v>156.099097313508</v>
      </c>
      <c r="J73" s="69">
        <v>180.21340516518401</v>
      </c>
      <c r="K73" s="69">
        <v>259.137472230252</v>
      </c>
      <c r="L73" s="69">
        <v>289.86109488508498</v>
      </c>
      <c r="M73" s="69">
        <v>299.06030730805202</v>
      </c>
      <c r="N73" s="69">
        <v>307.15400667272399</v>
      </c>
      <c r="O73" s="69">
        <v>312.65823339753302</v>
      </c>
      <c r="P73" s="69">
        <v>318.62516526427498</v>
      </c>
      <c r="Q73" s="69">
        <v>329.35645847354402</v>
      </c>
      <c r="R73" s="69">
        <v>341.29126104627602</v>
      </c>
      <c r="S73" s="69">
        <v>347.50637227668602</v>
      </c>
      <c r="T73" s="69">
        <v>348.36618139766603</v>
      </c>
      <c r="U73" s="69">
        <v>354.87393636985598</v>
      </c>
      <c r="V73" s="69">
        <v>359.46263132989202</v>
      </c>
      <c r="W73" s="69">
        <v>356.62571720222002</v>
      </c>
      <c r="X73" s="69">
        <v>343.84649410673597</v>
      </c>
      <c r="Y73" s="69">
        <v>347.43641615431102</v>
      </c>
      <c r="Z73" s="69">
        <v>344.40240893127299</v>
      </c>
      <c r="AA73" s="69">
        <v>332.980359972337</v>
      </c>
      <c r="AB73" s="69">
        <v>323.55687762177502</v>
      </c>
      <c r="AC73" s="69">
        <v>324.80878326454899</v>
      </c>
      <c r="AD73" s="69">
        <v>330.41105181288901</v>
      </c>
      <c r="AE73" s="69">
        <v>331.61933948498802</v>
      </c>
      <c r="AF73" s="69">
        <v>338.00965615451003</v>
      </c>
      <c r="AG73" s="69">
        <v>334.794473107822</v>
      </c>
      <c r="AH73" s="69">
        <v>331.367818283345</v>
      </c>
      <c r="AI73" s="69">
        <v>277.87099353426299</v>
      </c>
      <c r="AJ73" s="69">
        <v>279.06465989480603</v>
      </c>
      <c r="AK73" s="31">
        <f t="shared" si="49"/>
        <v>4.4496928956306867</v>
      </c>
      <c r="AL73" s="39">
        <f t="shared" si="50"/>
        <v>5.6218904706289541E-2</v>
      </c>
      <c r="AM73" s="39">
        <f t="shared" si="51"/>
        <v>4.2957573417818917E-3</v>
      </c>
      <c r="AN73" s="46">
        <f t="shared" si="52"/>
        <v>0.4525573879056593</v>
      </c>
    </row>
    <row r="74" spans="1:40" ht="14.5" hidden="1" outlineLevel="2" x14ac:dyDescent="0.35">
      <c r="A74" s="51" t="str">
        <f t="shared" si="20"/>
        <v>CO</v>
      </c>
      <c r="B74" s="13" t="s">
        <v>24</v>
      </c>
      <c r="C74" s="13" t="s">
        <v>28</v>
      </c>
      <c r="D74" s="19" t="s">
        <v>28</v>
      </c>
      <c r="E74" s="61">
        <v>5.14655756713982</v>
      </c>
      <c r="F74" s="70">
        <v>5.4229535189620703</v>
      </c>
      <c r="G74" s="70">
        <v>6.4616842394048799</v>
      </c>
      <c r="H74" s="70">
        <v>7.6910213802364096</v>
      </c>
      <c r="I74" s="70">
        <v>8.9085714843172301</v>
      </c>
      <c r="J74" s="70">
        <v>11.003312087934701</v>
      </c>
      <c r="K74" s="70">
        <v>11.816274814392401</v>
      </c>
      <c r="L74" s="70">
        <v>12.735216000878999</v>
      </c>
      <c r="M74" s="70">
        <v>13.354119076309001</v>
      </c>
      <c r="N74" s="70">
        <v>13.890747192536899</v>
      </c>
      <c r="O74" s="70">
        <v>15.1813924261583</v>
      </c>
      <c r="P74" s="70">
        <v>15.6235606494667</v>
      </c>
      <c r="Q74" s="70">
        <v>16.9358798123668</v>
      </c>
      <c r="R74" s="70">
        <v>17.6132106994243</v>
      </c>
      <c r="S74" s="70">
        <v>17.7860983095247</v>
      </c>
      <c r="T74" s="70">
        <v>19.218345292318698</v>
      </c>
      <c r="U74" s="70">
        <v>19.921483862633799</v>
      </c>
      <c r="V74" s="70">
        <v>20.710244549890199</v>
      </c>
      <c r="W74" s="70">
        <v>21.183981988603701</v>
      </c>
      <c r="X74" s="70">
        <v>21.008610807392898</v>
      </c>
      <c r="Y74" s="70">
        <v>22.4596069198811</v>
      </c>
      <c r="Z74" s="70">
        <v>22.9485791792494</v>
      </c>
      <c r="AA74" s="70">
        <v>23.061154098708499</v>
      </c>
      <c r="AB74" s="70">
        <v>23.306643756507398</v>
      </c>
      <c r="AC74" s="70">
        <v>24.4161907064275</v>
      </c>
      <c r="AD74" s="70">
        <v>25.309163182630702</v>
      </c>
      <c r="AE74" s="70">
        <v>25.770121589783098</v>
      </c>
      <c r="AF74" s="70">
        <v>28.797212145757602</v>
      </c>
      <c r="AG74" s="70">
        <v>30.212158888583598</v>
      </c>
      <c r="AH74" s="70">
        <v>28.236695297270298</v>
      </c>
      <c r="AI74" s="70">
        <v>27.542290913103098</v>
      </c>
      <c r="AJ74" s="70">
        <v>29.792389168598898</v>
      </c>
      <c r="AK74" s="31">
        <f t="shared" si="49"/>
        <v>4.7887993634463326</v>
      </c>
      <c r="AL74" s="39">
        <f t="shared" si="50"/>
        <v>5.827766142128854E-2</v>
      </c>
      <c r="AM74" s="39">
        <f t="shared" si="51"/>
        <v>8.1696118256645356E-2</v>
      </c>
      <c r="AN74" s="46">
        <f t="shared" si="52"/>
        <v>4.8314128441388202E-2</v>
      </c>
    </row>
    <row r="75" spans="1:40" ht="14.5" hidden="1" outlineLevel="2" x14ac:dyDescent="0.35">
      <c r="A75" s="51" t="str">
        <f t="shared" si="20"/>
        <v>CO</v>
      </c>
      <c r="B75" s="13" t="s">
        <v>24</v>
      </c>
      <c r="C75" s="13" t="s">
        <v>29</v>
      </c>
      <c r="D75" s="19" t="s">
        <v>29</v>
      </c>
      <c r="E75" s="61">
        <v>1.7172000000000001</v>
      </c>
      <c r="F75" s="70">
        <v>1.7249760000000001</v>
      </c>
      <c r="G75" s="70">
        <v>1.593432</v>
      </c>
      <c r="H75" s="70">
        <v>1.473552</v>
      </c>
      <c r="I75" s="70">
        <v>1.1884319999999999</v>
      </c>
      <c r="J75" s="70">
        <v>0.92210400000000003</v>
      </c>
      <c r="K75" s="70">
        <v>0.68428800000000001</v>
      </c>
      <c r="L75" s="70">
        <v>0.48988799999999999</v>
      </c>
      <c r="M75" s="70">
        <v>0.32918399999999998</v>
      </c>
      <c r="N75" s="70">
        <v>0.12075791428800001</v>
      </c>
      <c r="O75" s="70">
        <v>1.45070784E-2</v>
      </c>
      <c r="P75" s="70">
        <v>1.4462115192E-2</v>
      </c>
      <c r="Q75" s="70">
        <v>1.7817027624E-2</v>
      </c>
      <c r="R75" s="70">
        <v>1.7342244504000001E-2</v>
      </c>
      <c r="S75" s="70">
        <v>1.6190716104E-2</v>
      </c>
      <c r="T75" s="70">
        <v>1.3972387248E-2</v>
      </c>
      <c r="U75" s="70">
        <v>1.4751883295999999E-2</v>
      </c>
      <c r="V75" s="70">
        <v>1.8712523448E-2</v>
      </c>
      <c r="W75" s="70">
        <v>2.0860531344E-2</v>
      </c>
      <c r="X75" s="70">
        <v>2.4585275520000002E-2</v>
      </c>
      <c r="Y75" s="70">
        <v>2.2183270416E-2</v>
      </c>
      <c r="Z75" s="70">
        <v>3.3662751120000001E-2</v>
      </c>
      <c r="AA75" s="70">
        <v>2.2611394295999999E-2</v>
      </c>
      <c r="AB75" s="70">
        <v>4.7906575199999999E-3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>
        <f t="shared" si="49"/>
        <v>-1</v>
      </c>
      <c r="AL75" s="39">
        <f t="shared" si="50"/>
        <v>-1</v>
      </c>
      <c r="AM75" s="39" t="str">
        <f t="shared" si="51"/>
        <v/>
      </c>
      <c r="AN75" s="46">
        <f t="shared" si="52"/>
        <v>0</v>
      </c>
    </row>
    <row r="76" spans="1:40" ht="14.5" hidden="1" outlineLevel="2" x14ac:dyDescent="0.35">
      <c r="A76" s="51" t="str">
        <f t="shared" si="20"/>
        <v>CO</v>
      </c>
      <c r="B76" s="13" t="s">
        <v>24</v>
      </c>
      <c r="C76" s="13" t="s">
        <v>30</v>
      </c>
      <c r="D76" s="19" t="s">
        <v>30</v>
      </c>
      <c r="E76" s="61">
        <v>2.33147195456</v>
      </c>
      <c r="F76" s="70">
        <v>2.5117128099500001</v>
      </c>
      <c r="G76" s="70">
        <v>2.26417809865</v>
      </c>
      <c r="H76" s="70">
        <v>2.1501562248999999</v>
      </c>
      <c r="I76" s="70">
        <v>2.1429987459199999</v>
      </c>
      <c r="J76" s="70">
        <v>1.74683274887</v>
      </c>
      <c r="K76" s="70">
        <v>1.5541191158600001</v>
      </c>
      <c r="L76" s="70">
        <v>1.1476537331400001</v>
      </c>
      <c r="M76" s="70">
        <v>1.2447774176699999</v>
      </c>
      <c r="N76" s="70">
        <v>1.1599276383299999</v>
      </c>
      <c r="O76" s="70">
        <v>1.2920994024900001</v>
      </c>
      <c r="P76" s="70">
        <v>1.5669150494699999</v>
      </c>
      <c r="Q76" s="70">
        <v>1.76772687274</v>
      </c>
      <c r="R76" s="70">
        <v>1.4961287076100001</v>
      </c>
      <c r="S76" s="70">
        <v>1.5820070551800001</v>
      </c>
      <c r="T76" s="70">
        <v>1.51286289168</v>
      </c>
      <c r="U76" s="70">
        <v>1.4605835598600001</v>
      </c>
      <c r="V76" s="70">
        <v>1.40222927672</v>
      </c>
      <c r="W76" s="70">
        <v>1.2469497682299999</v>
      </c>
      <c r="X76" s="70">
        <v>1.05946617212</v>
      </c>
      <c r="Y76" s="70">
        <v>0.90235952606531999</v>
      </c>
      <c r="Z76" s="70">
        <v>0.62959840140076795</v>
      </c>
      <c r="AA76" s="70">
        <v>0.54536772071304496</v>
      </c>
      <c r="AB76" s="70">
        <v>0.434632192803794</v>
      </c>
      <c r="AC76" s="70">
        <v>0.54444370113487695</v>
      </c>
      <c r="AD76" s="70">
        <v>0.52332902889879895</v>
      </c>
      <c r="AE76" s="70">
        <v>0.43054183893584802</v>
      </c>
      <c r="AF76" s="70">
        <v>0.33057885587832297</v>
      </c>
      <c r="AG76" s="70">
        <v>0.1827279171648</v>
      </c>
      <c r="AH76" s="70">
        <v>0.188942862308912</v>
      </c>
      <c r="AI76" s="70">
        <v>0.183733655175673</v>
      </c>
      <c r="AJ76" s="70">
        <v>0.191290576186364</v>
      </c>
      <c r="AK76" s="31">
        <f t="shared" si="49"/>
        <v>-0.91795287272822257</v>
      </c>
      <c r="AL76" s="39">
        <f t="shared" si="50"/>
        <v>-7.7492753254638447E-2</v>
      </c>
      <c r="AM76" s="39">
        <f t="shared" si="51"/>
        <v>4.1129759289149304E-2</v>
      </c>
      <c r="AN76" s="46">
        <f t="shared" si="52"/>
        <v>3.1021471340191237E-4</v>
      </c>
    </row>
    <row r="77" spans="1:40" ht="14.5" hidden="1" outlineLevel="1" x14ac:dyDescent="0.35">
      <c r="A77" s="51" t="str">
        <f t="shared" si="20"/>
        <v/>
      </c>
      <c r="B77" s="13"/>
      <c r="C77" s="13"/>
      <c r="D77" s="17" t="s">
        <v>31</v>
      </c>
      <c r="E77" s="59">
        <f>SUBTOTAL(9,E78)</f>
        <v>0.34359899105418001</v>
      </c>
      <c r="F77" s="67">
        <f t="shared" ref="F77:AJ77" si="82">SUBTOTAL(9,F78)</f>
        <v>0.44857978832152701</v>
      </c>
      <c r="G77" s="67">
        <f t="shared" si="82"/>
        <v>0.55988515112312398</v>
      </c>
      <c r="H77" s="67">
        <f t="shared" si="82"/>
        <v>0.59729998472734402</v>
      </c>
      <c r="I77" s="67">
        <f t="shared" si="82"/>
        <v>0.62587490138711599</v>
      </c>
      <c r="J77" s="67">
        <f t="shared" si="82"/>
        <v>0.67200734698836895</v>
      </c>
      <c r="K77" s="67">
        <f t="shared" si="82"/>
        <v>0.66114402087575397</v>
      </c>
      <c r="L77" s="67">
        <f t="shared" si="82"/>
        <v>0.69435278556798996</v>
      </c>
      <c r="M77" s="67">
        <f t="shared" si="82"/>
        <v>0.67009667483000401</v>
      </c>
      <c r="N77" s="67">
        <f t="shared" si="82"/>
        <v>0.77176702712408296</v>
      </c>
      <c r="O77" s="67">
        <f t="shared" si="82"/>
        <v>1.0636880930202299</v>
      </c>
      <c r="P77" s="67">
        <f t="shared" si="82"/>
        <v>0.84082541109961595</v>
      </c>
      <c r="Q77" s="67">
        <f t="shared" si="82"/>
        <v>0.70226242571431197</v>
      </c>
      <c r="R77" s="67">
        <f t="shared" si="82"/>
        <v>0.73415997810755096</v>
      </c>
      <c r="S77" s="67">
        <f t="shared" si="82"/>
        <v>0.75687188080683898</v>
      </c>
      <c r="T77" s="67">
        <f t="shared" si="82"/>
        <v>0.67336191771753195</v>
      </c>
      <c r="U77" s="67">
        <f t="shared" si="82"/>
        <v>0.68339427001424202</v>
      </c>
      <c r="V77" s="67">
        <f t="shared" si="82"/>
        <v>0.69584100978182595</v>
      </c>
      <c r="W77" s="67">
        <f t="shared" si="82"/>
        <v>0.67311585465832502</v>
      </c>
      <c r="X77" s="67">
        <f t="shared" si="82"/>
        <v>0.71072080588861597</v>
      </c>
      <c r="Y77" s="67">
        <f t="shared" si="82"/>
        <v>0.61970179918612101</v>
      </c>
      <c r="Z77" s="67">
        <f t="shared" si="82"/>
        <v>0.66186834331809596</v>
      </c>
      <c r="AA77" s="67">
        <f t="shared" si="82"/>
        <v>0.66543616438926401</v>
      </c>
      <c r="AB77" s="67">
        <f t="shared" si="82"/>
        <v>0.64123691184561604</v>
      </c>
      <c r="AC77" s="67">
        <f t="shared" si="82"/>
        <v>0.61990833462525796</v>
      </c>
      <c r="AD77" s="67">
        <f t="shared" si="82"/>
        <v>0.603389958480675</v>
      </c>
      <c r="AE77" s="67">
        <f t="shared" si="82"/>
        <v>0.56496297291560604</v>
      </c>
      <c r="AF77" s="67">
        <f t="shared" si="82"/>
        <v>0.48608093779900102</v>
      </c>
      <c r="AG77" s="67">
        <f t="shared" si="82"/>
        <v>0.52811581043108602</v>
      </c>
      <c r="AH77" s="67">
        <f t="shared" si="82"/>
        <v>0.55296010118553796</v>
      </c>
      <c r="AI77" s="67">
        <f t="shared" si="82"/>
        <v>0.49260451312734699</v>
      </c>
      <c r="AJ77" s="67">
        <f t="shared" si="82"/>
        <v>0.51311463404378699</v>
      </c>
      <c r="AK77" s="30">
        <f t="shared" si="49"/>
        <v>0.49335314539057284</v>
      </c>
      <c r="AL77" s="38">
        <f t="shared" si="50"/>
        <v>1.3020294233888841E-2</v>
      </c>
      <c r="AM77" s="38">
        <f t="shared" si="51"/>
        <v>4.1636079999002762E-2</v>
      </c>
      <c r="AN77" s="45">
        <f t="shared" si="52"/>
        <v>8.3211474561686882E-4</v>
      </c>
    </row>
    <row r="78" spans="1:40" ht="14.5" hidden="1" outlineLevel="2" x14ac:dyDescent="0.35">
      <c r="A78" s="51" t="str">
        <f t="shared" si="20"/>
        <v>CO</v>
      </c>
      <c r="B78" s="13" t="s">
        <v>31</v>
      </c>
      <c r="C78" s="13" t="s">
        <v>28</v>
      </c>
      <c r="D78" s="18" t="s">
        <v>28</v>
      </c>
      <c r="E78" s="60">
        <v>0.34359899105418001</v>
      </c>
      <c r="F78" s="69">
        <v>0.44857978832152701</v>
      </c>
      <c r="G78" s="69">
        <v>0.55988515112312398</v>
      </c>
      <c r="H78" s="69">
        <v>0.59729998472734402</v>
      </c>
      <c r="I78" s="69">
        <v>0.62587490138711599</v>
      </c>
      <c r="J78" s="69">
        <v>0.67200734698836895</v>
      </c>
      <c r="K78" s="69">
        <v>0.66114402087575397</v>
      </c>
      <c r="L78" s="69">
        <v>0.69435278556798996</v>
      </c>
      <c r="M78" s="69">
        <v>0.67009667483000401</v>
      </c>
      <c r="N78" s="69">
        <v>0.77176702712408296</v>
      </c>
      <c r="O78" s="69">
        <v>1.0636880930202299</v>
      </c>
      <c r="P78" s="69">
        <v>0.84082541109961595</v>
      </c>
      <c r="Q78" s="69">
        <v>0.70226242571431197</v>
      </c>
      <c r="R78" s="69">
        <v>0.73415997810755096</v>
      </c>
      <c r="S78" s="69">
        <v>0.75687188080683898</v>
      </c>
      <c r="T78" s="69">
        <v>0.67336191771753195</v>
      </c>
      <c r="U78" s="69">
        <v>0.68339427001424202</v>
      </c>
      <c r="V78" s="69">
        <v>0.69584100978182595</v>
      </c>
      <c r="W78" s="69">
        <v>0.67311585465832502</v>
      </c>
      <c r="X78" s="69">
        <v>0.71072080588861597</v>
      </c>
      <c r="Y78" s="69">
        <v>0.61970179918612101</v>
      </c>
      <c r="Z78" s="69">
        <v>0.66186834331809596</v>
      </c>
      <c r="AA78" s="69">
        <v>0.66543616438926401</v>
      </c>
      <c r="AB78" s="69">
        <v>0.64123691184561604</v>
      </c>
      <c r="AC78" s="69">
        <v>0.61990833462525796</v>
      </c>
      <c r="AD78" s="69">
        <v>0.603389958480675</v>
      </c>
      <c r="AE78" s="69">
        <v>0.56496297291560604</v>
      </c>
      <c r="AF78" s="69">
        <v>0.48608093779900102</v>
      </c>
      <c r="AG78" s="69">
        <v>0.52811581043108602</v>
      </c>
      <c r="AH78" s="69">
        <v>0.55296010118553796</v>
      </c>
      <c r="AI78" s="69">
        <v>0.49260451312734699</v>
      </c>
      <c r="AJ78" s="69">
        <v>0.51311463404378699</v>
      </c>
      <c r="AK78" s="31">
        <f t="shared" ref="AK78:AK111" si="83">IFERROR(AJ78/E78-1,"")</f>
        <v>0.49335314539057284</v>
      </c>
      <c r="AL78" s="39">
        <f t="shared" ref="AL78:AL113" si="84">IFERROR(POWER(AJ78/E78,1/(AJ$11-E$11))-1,"")</f>
        <v>1.3020294233888841E-2</v>
      </c>
      <c r="AM78" s="39">
        <f t="shared" ref="AM78:AM113" si="85">IFERROR(AJ78/AI78-1,"")</f>
        <v>4.1636079999002762E-2</v>
      </c>
      <c r="AN78" s="46">
        <f t="shared" si="52"/>
        <v>8.3211474561686882E-4</v>
      </c>
    </row>
    <row r="79" spans="1:40" ht="14.5" hidden="1" outlineLevel="1" x14ac:dyDescent="0.35">
      <c r="A79" s="51" t="str">
        <f t="shared" si="20"/>
        <v/>
      </c>
      <c r="B79" s="13"/>
      <c r="C79" s="13"/>
      <c r="D79" s="17" t="s">
        <v>32</v>
      </c>
      <c r="E79" s="59">
        <f>SUBTOTAL(9,E80)</f>
        <v>1.581606581046</v>
      </c>
      <c r="F79" s="67">
        <f t="shared" ref="F79:AJ79" si="86">SUBTOTAL(9,F80)</f>
        <v>1.3717066103640001</v>
      </c>
      <c r="G79" s="67">
        <f t="shared" si="86"/>
        <v>1.3604061089940001</v>
      </c>
      <c r="H79" s="67">
        <f t="shared" si="86"/>
        <v>1.570348049688</v>
      </c>
      <c r="I79" s="67">
        <f t="shared" si="86"/>
        <v>1.810334515848</v>
      </c>
      <c r="J79" s="67">
        <f t="shared" si="86"/>
        <v>1.8629058585539999</v>
      </c>
      <c r="K79" s="67">
        <f t="shared" si="86"/>
        <v>1.8253280292059999</v>
      </c>
      <c r="L79" s="67">
        <f t="shared" si="86"/>
        <v>1.743705958314</v>
      </c>
      <c r="M79" s="67">
        <f t="shared" si="86"/>
        <v>1.8313893261</v>
      </c>
      <c r="N79" s="67">
        <f t="shared" si="86"/>
        <v>1.803796137732</v>
      </c>
      <c r="O79" s="67">
        <f t="shared" si="86"/>
        <v>1.957971195222</v>
      </c>
      <c r="P79" s="67">
        <f t="shared" si="86"/>
        <v>2.007453051972</v>
      </c>
      <c r="Q79" s="67">
        <f t="shared" si="86"/>
        <v>1.8626375496359999</v>
      </c>
      <c r="R79" s="67">
        <f t="shared" si="86"/>
        <v>2.0723905429679998</v>
      </c>
      <c r="S79" s="67">
        <f t="shared" si="86"/>
        <v>2.1343950961139999</v>
      </c>
      <c r="T79" s="67">
        <f t="shared" si="86"/>
        <v>1.985240505942</v>
      </c>
      <c r="U79" s="67">
        <f t="shared" si="86"/>
        <v>2.0195114611379998</v>
      </c>
      <c r="V79" s="67">
        <f t="shared" si="86"/>
        <v>1.6629894571379999</v>
      </c>
      <c r="W79" s="67">
        <f t="shared" si="86"/>
        <v>1.7987846432400001</v>
      </c>
      <c r="X79" s="67">
        <f t="shared" si="86"/>
        <v>1.712786226462</v>
      </c>
      <c r="Y79" s="67">
        <f t="shared" si="86"/>
        <v>1.59361744366928</v>
      </c>
      <c r="Z79" s="67">
        <f t="shared" si="86"/>
        <v>1.6347664159983899</v>
      </c>
      <c r="AA79" s="67">
        <f t="shared" si="86"/>
        <v>1.35580482233768</v>
      </c>
      <c r="AB79" s="67">
        <f t="shared" si="86"/>
        <v>1.42995168175163</v>
      </c>
      <c r="AC79" s="67">
        <f t="shared" si="86"/>
        <v>1.35457482460195</v>
      </c>
      <c r="AD79" s="67">
        <f t="shared" si="86"/>
        <v>1.4150289344807101</v>
      </c>
      <c r="AE79" s="67">
        <f t="shared" si="86"/>
        <v>1.5373702221401899</v>
      </c>
      <c r="AF79" s="67">
        <f t="shared" si="86"/>
        <v>1.6524094646248799</v>
      </c>
      <c r="AG79" s="67">
        <f t="shared" si="86"/>
        <v>1.78906817668844</v>
      </c>
      <c r="AH79" s="67">
        <f t="shared" si="86"/>
        <v>1.6976522499703199</v>
      </c>
      <c r="AI79" s="67">
        <f t="shared" si="86"/>
        <v>1.17583144436059</v>
      </c>
      <c r="AJ79" s="67">
        <f t="shared" si="86"/>
        <v>1.36558494503052</v>
      </c>
      <c r="AK79" s="31">
        <f t="shared" si="83"/>
        <v>-0.1365836729590576</v>
      </c>
      <c r="AL79" s="38">
        <f t="shared" si="84"/>
        <v>-4.7261604500246079E-3</v>
      </c>
      <c r="AM79" s="38">
        <f t="shared" si="85"/>
        <v>0.16137814784594129</v>
      </c>
      <c r="AN79" s="45">
        <f t="shared" ref="AN79:AN113" si="87">AJ79/$AJ$13</f>
        <v>2.2145604388576607E-3</v>
      </c>
    </row>
    <row r="80" spans="1:40" ht="14.5" hidden="1" outlineLevel="2" x14ac:dyDescent="0.35">
      <c r="A80" s="51" t="str">
        <f t="shared" si="20"/>
        <v>CO</v>
      </c>
      <c r="B80" s="13" t="s">
        <v>32</v>
      </c>
      <c r="C80" s="13" t="s">
        <v>7</v>
      </c>
      <c r="D80" s="18" t="s">
        <v>7</v>
      </c>
      <c r="E80" s="60">
        <v>1.581606581046</v>
      </c>
      <c r="F80" s="69">
        <v>1.3717066103640001</v>
      </c>
      <c r="G80" s="69">
        <v>1.3604061089940001</v>
      </c>
      <c r="H80" s="69">
        <v>1.570348049688</v>
      </c>
      <c r="I80" s="69">
        <v>1.810334515848</v>
      </c>
      <c r="J80" s="69">
        <v>1.8629058585539999</v>
      </c>
      <c r="K80" s="69">
        <v>1.8253280292059999</v>
      </c>
      <c r="L80" s="69">
        <v>1.743705958314</v>
      </c>
      <c r="M80" s="69">
        <v>1.8313893261</v>
      </c>
      <c r="N80" s="69">
        <v>1.803796137732</v>
      </c>
      <c r="O80" s="69">
        <v>1.957971195222</v>
      </c>
      <c r="P80" s="69">
        <v>2.007453051972</v>
      </c>
      <c r="Q80" s="69">
        <v>1.8626375496359999</v>
      </c>
      <c r="R80" s="69">
        <v>2.0723905429679998</v>
      </c>
      <c r="S80" s="69">
        <v>2.1343950961139999</v>
      </c>
      <c r="T80" s="69">
        <v>1.985240505942</v>
      </c>
      <c r="U80" s="69">
        <v>2.0195114611379998</v>
      </c>
      <c r="V80" s="69">
        <v>1.6629894571379999</v>
      </c>
      <c r="W80" s="69">
        <v>1.7987846432400001</v>
      </c>
      <c r="X80" s="69">
        <v>1.712786226462</v>
      </c>
      <c r="Y80" s="69">
        <v>1.59361744366928</v>
      </c>
      <c r="Z80" s="69">
        <v>1.6347664159983899</v>
      </c>
      <c r="AA80" s="69">
        <v>1.35580482233768</v>
      </c>
      <c r="AB80" s="69">
        <v>1.42995168175163</v>
      </c>
      <c r="AC80" s="69">
        <v>1.35457482460195</v>
      </c>
      <c r="AD80" s="69">
        <v>1.4150289344807101</v>
      </c>
      <c r="AE80" s="69">
        <v>1.5373702221401899</v>
      </c>
      <c r="AF80" s="69">
        <v>1.6524094646248799</v>
      </c>
      <c r="AG80" s="69">
        <v>1.78906817668844</v>
      </c>
      <c r="AH80" s="69">
        <v>1.6976522499703199</v>
      </c>
      <c r="AI80" s="69">
        <v>1.17583144436059</v>
      </c>
      <c r="AJ80" s="69">
        <v>1.36558494503052</v>
      </c>
      <c r="AK80" s="31">
        <f t="shared" si="83"/>
        <v>-0.1365836729590576</v>
      </c>
      <c r="AL80" s="39">
        <f t="shared" si="84"/>
        <v>-4.7261604500246079E-3</v>
      </c>
      <c r="AM80" s="39">
        <f t="shared" si="85"/>
        <v>0.16137814784594129</v>
      </c>
      <c r="AN80" s="46">
        <f t="shared" si="87"/>
        <v>2.2145604388576607E-3</v>
      </c>
    </row>
    <row r="81" spans="1:40" ht="14.5" hidden="1" outlineLevel="1" x14ac:dyDescent="0.35">
      <c r="A81" s="51" t="str">
        <f t="shared" si="20"/>
        <v/>
      </c>
      <c r="B81" s="13"/>
      <c r="C81" s="13"/>
      <c r="D81" s="17" t="s">
        <v>33</v>
      </c>
      <c r="E81" s="59">
        <f>SUBTOTAL(9,E82:E83)</f>
        <v>0.6137240068856501</v>
      </c>
      <c r="F81" s="67">
        <f t="shared" ref="F81:AH81" si="88">SUBTOTAL(9,F82:F83)</f>
        <v>0.65073041037010004</v>
      </c>
      <c r="G81" s="67">
        <f t="shared" si="88"/>
        <v>0.84024637100325006</v>
      </c>
      <c r="H81" s="67">
        <f t="shared" si="88"/>
        <v>0.79988081439750003</v>
      </c>
      <c r="I81" s="67">
        <f t="shared" si="88"/>
        <v>1.0200069621288002</v>
      </c>
      <c r="J81" s="67">
        <f t="shared" si="88"/>
        <v>0.84568499095205008</v>
      </c>
      <c r="K81" s="67">
        <f t="shared" si="88"/>
        <v>0.72376025648195008</v>
      </c>
      <c r="L81" s="67">
        <f t="shared" si="88"/>
        <v>0.59249532390775006</v>
      </c>
      <c r="M81" s="67">
        <f t="shared" si="88"/>
        <v>0.37600433818044998</v>
      </c>
      <c r="N81" s="67">
        <f t="shared" si="88"/>
        <v>0.5560511757031501</v>
      </c>
      <c r="O81" s="67">
        <f t="shared" si="88"/>
        <v>0.88102639216500001</v>
      </c>
      <c r="P81" s="67">
        <f t="shared" si="88"/>
        <v>0.83833647508313802</v>
      </c>
      <c r="Q81" s="67">
        <f t="shared" si="88"/>
        <v>0.97340056397888308</v>
      </c>
      <c r="R81" s="67">
        <f t="shared" si="88"/>
        <v>0.98829419458061707</v>
      </c>
      <c r="S81" s="67">
        <f t="shared" si="88"/>
        <v>0.89690893676241201</v>
      </c>
      <c r="T81" s="67">
        <f t="shared" si="88"/>
        <v>1.0422725707952301</v>
      </c>
      <c r="U81" s="67">
        <f t="shared" si="88"/>
        <v>0.79430200563397602</v>
      </c>
      <c r="V81" s="67">
        <f t="shared" si="88"/>
        <v>0.834081610488</v>
      </c>
      <c r="W81" s="67">
        <f t="shared" si="88"/>
        <v>0.66852486470400008</v>
      </c>
      <c r="X81" s="67">
        <f t="shared" si="88"/>
        <v>0.68672374060774199</v>
      </c>
      <c r="Y81" s="67">
        <f t="shared" si="88"/>
        <v>0.64087660591152418</v>
      </c>
      <c r="Z81" s="67">
        <f t="shared" si="88"/>
        <v>0.68575111091388352</v>
      </c>
      <c r="AA81" s="67">
        <f t="shared" si="88"/>
        <v>0.68647385841838504</v>
      </c>
      <c r="AB81" s="67">
        <f t="shared" si="88"/>
        <v>0.90797126433731501</v>
      </c>
      <c r="AC81" s="67">
        <f t="shared" si="88"/>
        <v>0.85844821907742352</v>
      </c>
      <c r="AD81" s="67">
        <f t="shared" si="88"/>
        <v>0.97873508954499899</v>
      </c>
      <c r="AE81" s="67">
        <f t="shared" ref="AE81:AF81" si="89">SUBTOTAL(9,AE82:AE83)</f>
        <v>0.62691982664526702</v>
      </c>
      <c r="AF81" s="67">
        <f t="shared" si="89"/>
        <v>0.62685843226072002</v>
      </c>
      <c r="AG81" s="67">
        <f t="shared" ref="AG81" si="90">SUBTOTAL(9,AG82:AG83)</f>
        <v>0.61145484882036905</v>
      </c>
      <c r="AH81" s="67">
        <f t="shared" si="88"/>
        <v>0.76897699293061605</v>
      </c>
      <c r="AI81" s="67">
        <f t="shared" ref="AI81:AJ81" si="91">SUBTOTAL(9,AI82:AI83)</f>
        <v>0.63530410019773798</v>
      </c>
      <c r="AJ81" s="67">
        <f t="shared" si="91"/>
        <v>0.47083695795015068</v>
      </c>
      <c r="AK81" s="30">
        <f t="shared" si="83"/>
        <v>-0.23281971591853068</v>
      </c>
      <c r="AL81" s="38">
        <f t="shared" si="84"/>
        <v>-8.5130235097390372E-3</v>
      </c>
      <c r="AM81" s="38">
        <f t="shared" si="85"/>
        <v>-0.25887939680602878</v>
      </c>
      <c r="AN81" s="45">
        <f t="shared" si="87"/>
        <v>7.635533066053155E-4</v>
      </c>
    </row>
    <row r="82" spans="1:40" ht="14.5" hidden="1" outlineLevel="2" x14ac:dyDescent="0.35">
      <c r="A82" s="51" t="str">
        <f t="shared" si="20"/>
        <v>CO</v>
      </c>
      <c r="B82" s="13" t="s">
        <v>33</v>
      </c>
      <c r="C82" s="13" t="s">
        <v>7</v>
      </c>
      <c r="D82" s="18" t="s">
        <v>7</v>
      </c>
      <c r="E82" s="60">
        <v>0.60247160688565005</v>
      </c>
      <c r="F82" s="69">
        <v>0.63947801037009999</v>
      </c>
      <c r="G82" s="69">
        <v>0.82899397100325001</v>
      </c>
      <c r="H82" s="69">
        <v>0.78862841439749998</v>
      </c>
      <c r="I82" s="69">
        <v>1.0087545621288001</v>
      </c>
      <c r="J82" s="69">
        <v>0.83443259095205002</v>
      </c>
      <c r="K82" s="69">
        <v>0.71250785648195003</v>
      </c>
      <c r="L82" s="69">
        <v>0.58124292390775001</v>
      </c>
      <c r="M82" s="69">
        <v>0.36475193818044999</v>
      </c>
      <c r="N82" s="69">
        <v>0.54479877570315005</v>
      </c>
      <c r="O82" s="69">
        <v>0.86977399216499995</v>
      </c>
      <c r="P82" s="69">
        <v>0.82708407508313797</v>
      </c>
      <c r="Q82" s="69">
        <v>0.96214816397888303</v>
      </c>
      <c r="R82" s="69">
        <v>0.97704179458061702</v>
      </c>
      <c r="S82" s="69">
        <v>0.88565653676241196</v>
      </c>
      <c r="T82" s="69">
        <v>1.03102017079523</v>
      </c>
      <c r="U82" s="69">
        <v>0.78304960563397596</v>
      </c>
      <c r="V82" s="69">
        <v>0.82282921048799995</v>
      </c>
      <c r="W82" s="69">
        <v>0.65727246470400003</v>
      </c>
      <c r="X82" s="69">
        <v>0.68406949405799999</v>
      </c>
      <c r="Y82" s="69">
        <v>0.63430349110718098</v>
      </c>
      <c r="Z82" s="69">
        <v>0.68031015685427598</v>
      </c>
      <c r="AA82" s="69">
        <v>0.68349765561179099</v>
      </c>
      <c r="AB82" s="69">
        <v>0.90629679989754997</v>
      </c>
      <c r="AC82" s="69">
        <v>0.85638035763867804</v>
      </c>
      <c r="AD82" s="69">
        <v>0.97712879447930701</v>
      </c>
      <c r="AE82" s="69">
        <v>0.62664136130824899</v>
      </c>
      <c r="AF82" s="69">
        <v>0.62685843226072002</v>
      </c>
      <c r="AG82" s="69">
        <v>0.61145484882036905</v>
      </c>
      <c r="AH82" s="69">
        <v>0.76897699293061605</v>
      </c>
      <c r="AI82" s="69">
        <v>0.63530410019773798</v>
      </c>
      <c r="AJ82" s="69">
        <v>0.47076997832155199</v>
      </c>
      <c r="AK82" s="31">
        <f t="shared" si="83"/>
        <v>-0.21860221636817356</v>
      </c>
      <c r="AL82" s="39">
        <f t="shared" si="84"/>
        <v>-7.9255527316068886E-3</v>
      </c>
      <c r="AM82" s="39">
        <f t="shared" si="85"/>
        <v>-0.25898482604625861</v>
      </c>
      <c r="AN82" s="46">
        <f t="shared" si="87"/>
        <v>7.6344468616669416E-4</v>
      </c>
    </row>
    <row r="83" spans="1:40" ht="14.5" hidden="1" outlineLevel="2" x14ac:dyDescent="0.35">
      <c r="A83" s="51" t="str">
        <f t="shared" si="20"/>
        <v>CO</v>
      </c>
      <c r="B83" s="13" t="s">
        <v>33</v>
      </c>
      <c r="C83" s="13" t="s">
        <v>6</v>
      </c>
      <c r="D83" s="18" t="s">
        <v>6</v>
      </c>
      <c r="E83" s="60">
        <v>1.1252399999999999E-2</v>
      </c>
      <c r="F83" s="69">
        <v>1.1252399999999999E-2</v>
      </c>
      <c r="G83" s="69">
        <v>1.1252399999999999E-2</v>
      </c>
      <c r="H83" s="69">
        <v>1.1252399999999999E-2</v>
      </c>
      <c r="I83" s="69">
        <v>1.1252399999999999E-2</v>
      </c>
      <c r="J83" s="69">
        <v>1.1252399999999999E-2</v>
      </c>
      <c r="K83" s="69">
        <v>1.1252399999999999E-2</v>
      </c>
      <c r="L83" s="69">
        <v>1.1252399999999999E-2</v>
      </c>
      <c r="M83" s="69">
        <v>1.1252399999999999E-2</v>
      </c>
      <c r="N83" s="69">
        <v>1.1252399999999999E-2</v>
      </c>
      <c r="O83" s="69">
        <v>1.1252399999999999E-2</v>
      </c>
      <c r="P83" s="69">
        <v>1.1252399999999999E-2</v>
      </c>
      <c r="Q83" s="69">
        <v>1.1252399999999999E-2</v>
      </c>
      <c r="R83" s="69">
        <v>1.1252399999999999E-2</v>
      </c>
      <c r="S83" s="69">
        <v>1.1252399999999999E-2</v>
      </c>
      <c r="T83" s="69">
        <v>1.1252399999999999E-2</v>
      </c>
      <c r="U83" s="69">
        <v>1.1252399999999999E-2</v>
      </c>
      <c r="V83" s="69">
        <v>1.1252399999999999E-2</v>
      </c>
      <c r="W83" s="69">
        <v>1.1252399999999999E-2</v>
      </c>
      <c r="X83" s="69">
        <v>2.654246549742E-3</v>
      </c>
      <c r="Y83" s="69">
        <v>6.5731148043431404E-3</v>
      </c>
      <c r="Z83" s="69">
        <v>5.4409540596074999E-3</v>
      </c>
      <c r="AA83" s="69">
        <v>2.9762028065940002E-3</v>
      </c>
      <c r="AB83" s="69">
        <v>1.6744644397650001E-3</v>
      </c>
      <c r="AC83" s="69">
        <v>2.0678614387454998E-3</v>
      </c>
      <c r="AD83" s="69">
        <v>1.606295065692E-3</v>
      </c>
      <c r="AE83" s="69">
        <v>2.7846533701800003E-4</v>
      </c>
      <c r="AF83" s="69">
        <v>0</v>
      </c>
      <c r="AG83" s="69">
        <v>0</v>
      </c>
      <c r="AH83" s="69">
        <v>0</v>
      </c>
      <c r="AI83" s="69">
        <v>0</v>
      </c>
      <c r="AJ83" s="69">
        <v>6.6979628598683004E-5</v>
      </c>
      <c r="AK83" s="31">
        <f t="shared" si="83"/>
        <v>-0.99404752509698524</v>
      </c>
      <c r="AL83" s="39">
        <f t="shared" si="84"/>
        <v>-0.15235100636333165</v>
      </c>
      <c r="AM83" s="39" t="str">
        <f t="shared" si="85"/>
        <v/>
      </c>
      <c r="AN83" s="46">
        <f t="shared" si="87"/>
        <v>1.0862043862141982E-7</v>
      </c>
    </row>
    <row r="84" spans="1:40" ht="14.5" hidden="1" outlineLevel="1" x14ac:dyDescent="0.35">
      <c r="A84" s="51" t="str">
        <f t="shared" ref="A84:A94" si="92">IF(B84="","",A$17)</f>
        <v/>
      </c>
      <c r="B84" s="13"/>
      <c r="C84" s="13"/>
      <c r="D84" s="17" t="s">
        <v>69</v>
      </c>
      <c r="E84" s="59">
        <f>SUBTOTAL(9,E85)</f>
        <v>4.3003257588077604E-3</v>
      </c>
      <c r="F84" s="67">
        <f t="shared" ref="F84:AJ84" si="93">SUBTOTAL(9,F85)</f>
        <v>4.3716008061633702E-3</v>
      </c>
      <c r="G84" s="67">
        <f t="shared" si="93"/>
        <v>6.4579205271998097E-3</v>
      </c>
      <c r="H84" s="67">
        <f t="shared" si="93"/>
        <v>4.1429556548229296E-3</v>
      </c>
      <c r="I84" s="67">
        <f t="shared" si="93"/>
        <v>5.9885961370018202E-3</v>
      </c>
      <c r="J84" s="67">
        <f t="shared" si="93"/>
        <v>8.0986672132806296E-3</v>
      </c>
      <c r="K84" s="67">
        <f t="shared" si="93"/>
        <v>8.94611772317324E-3</v>
      </c>
      <c r="L84" s="67">
        <f t="shared" si="93"/>
        <v>1.41689669475794E-2</v>
      </c>
      <c r="M84" s="67">
        <f t="shared" si="93"/>
        <v>1.89903749784084E-2</v>
      </c>
      <c r="N84" s="67">
        <f t="shared" si="93"/>
        <v>1.8847604738843001E-2</v>
      </c>
      <c r="O84" s="67">
        <f t="shared" si="93"/>
        <v>2.8206301680430399E-2</v>
      </c>
      <c r="P84" s="67">
        <f t="shared" si="93"/>
        <v>2.2461903934659799E-2</v>
      </c>
      <c r="Q84" s="67">
        <f t="shared" si="93"/>
        <v>2.5633029627015101E-2</v>
      </c>
      <c r="R84" s="67">
        <f t="shared" si="93"/>
        <v>2.9151350613588499E-2</v>
      </c>
      <c r="S84" s="67">
        <f t="shared" si="93"/>
        <v>2.6734173369969E-2</v>
      </c>
      <c r="T84" s="67">
        <f t="shared" si="93"/>
        <v>2.7999604940177E-2</v>
      </c>
      <c r="U84" s="67">
        <f t="shared" si="93"/>
        <v>2.6480227820905498E-2</v>
      </c>
      <c r="V84" s="67">
        <f t="shared" si="93"/>
        <v>2.8218708662411999E-2</v>
      </c>
      <c r="W84" s="67">
        <f t="shared" si="93"/>
        <v>3.6976711033162697E-2</v>
      </c>
      <c r="X84" s="67">
        <f t="shared" si="93"/>
        <v>3.1933799368409503E-2</v>
      </c>
      <c r="Y84" s="67">
        <f t="shared" si="93"/>
        <v>3.6412181343525502E-2</v>
      </c>
      <c r="Z84" s="67">
        <f t="shared" si="93"/>
        <v>3.3423919338555E-2</v>
      </c>
      <c r="AA84" s="67">
        <f t="shared" si="93"/>
        <v>3.5107553886880402E-2</v>
      </c>
      <c r="AB84" s="67">
        <f t="shared" si="93"/>
        <v>3.6629401215082603E-2</v>
      </c>
      <c r="AC84" s="67">
        <f t="shared" si="93"/>
        <v>3.3764538432214997E-2</v>
      </c>
      <c r="AD84" s="67">
        <f t="shared" si="93"/>
        <v>3.1289621631556103E-2</v>
      </c>
      <c r="AE84" s="67">
        <f t="shared" si="93"/>
        <v>2.4163271346278901E-2</v>
      </c>
      <c r="AF84" s="67">
        <f t="shared" si="93"/>
        <v>2.67326479303143E-2</v>
      </c>
      <c r="AG84" s="67">
        <f t="shared" si="93"/>
        <v>2.66048126758314E-2</v>
      </c>
      <c r="AH84" s="67">
        <f t="shared" si="93"/>
        <v>3.0474209005976E-2</v>
      </c>
      <c r="AI84" s="67">
        <f t="shared" si="93"/>
        <v>3.2781751804111303E-2</v>
      </c>
      <c r="AJ84" s="67">
        <f t="shared" si="93"/>
        <v>3.21615469463939E-2</v>
      </c>
      <c r="AK84" s="30">
        <f t="shared" si="83"/>
        <v>6.4788629397486615</v>
      </c>
      <c r="AL84" s="38">
        <f t="shared" si="84"/>
        <v>6.7058536025065285E-2</v>
      </c>
      <c r="AM84" s="38">
        <f t="shared" si="85"/>
        <v>-1.8919210340663351E-2</v>
      </c>
      <c r="AN84" s="45">
        <f t="shared" si="87"/>
        <v>5.2156176574102114E-5</v>
      </c>
    </row>
    <row r="85" spans="1:40" ht="14.5" hidden="1" outlineLevel="2" x14ac:dyDescent="0.35">
      <c r="A85" s="51" t="str">
        <f t="shared" si="92"/>
        <v>CO</v>
      </c>
      <c r="B85" s="13" t="s">
        <v>69</v>
      </c>
      <c r="C85" s="13" t="s">
        <v>5</v>
      </c>
      <c r="D85" s="18" t="s">
        <v>29</v>
      </c>
      <c r="E85" s="60">
        <v>4.3003257588077604E-3</v>
      </c>
      <c r="F85" s="69">
        <v>4.3716008061633702E-3</v>
      </c>
      <c r="G85" s="69">
        <v>6.4579205271998097E-3</v>
      </c>
      <c r="H85" s="69">
        <v>4.1429556548229296E-3</v>
      </c>
      <c r="I85" s="69">
        <v>5.9885961370018202E-3</v>
      </c>
      <c r="J85" s="69">
        <v>8.0986672132806296E-3</v>
      </c>
      <c r="K85" s="69">
        <v>8.94611772317324E-3</v>
      </c>
      <c r="L85" s="69">
        <v>1.41689669475794E-2</v>
      </c>
      <c r="M85" s="69">
        <v>1.89903749784084E-2</v>
      </c>
      <c r="N85" s="69">
        <v>1.8847604738843001E-2</v>
      </c>
      <c r="O85" s="69">
        <v>2.8206301680430399E-2</v>
      </c>
      <c r="P85" s="69">
        <v>2.2461903934659799E-2</v>
      </c>
      <c r="Q85" s="69">
        <v>2.5633029627015101E-2</v>
      </c>
      <c r="R85" s="69">
        <v>2.9151350613588499E-2</v>
      </c>
      <c r="S85" s="69">
        <v>2.6734173369969E-2</v>
      </c>
      <c r="T85" s="69">
        <v>2.7999604940177E-2</v>
      </c>
      <c r="U85" s="69">
        <v>2.6480227820905498E-2</v>
      </c>
      <c r="V85" s="69">
        <v>2.8218708662411999E-2</v>
      </c>
      <c r="W85" s="69">
        <v>3.6976711033162697E-2</v>
      </c>
      <c r="X85" s="69">
        <v>3.1933799368409503E-2</v>
      </c>
      <c r="Y85" s="69">
        <v>3.6412181343525502E-2</v>
      </c>
      <c r="Z85" s="69">
        <v>3.3423919338555E-2</v>
      </c>
      <c r="AA85" s="69">
        <v>3.5107553886880402E-2</v>
      </c>
      <c r="AB85" s="69">
        <v>3.6629401215082603E-2</v>
      </c>
      <c r="AC85" s="69">
        <v>3.3764538432214997E-2</v>
      </c>
      <c r="AD85" s="69">
        <v>3.1289621631556103E-2</v>
      </c>
      <c r="AE85" s="69">
        <v>2.4163271346278901E-2</v>
      </c>
      <c r="AF85" s="69">
        <v>2.67326479303143E-2</v>
      </c>
      <c r="AG85" s="69">
        <v>2.66048126758314E-2</v>
      </c>
      <c r="AH85" s="69">
        <v>3.0474209005976E-2</v>
      </c>
      <c r="AI85" s="69">
        <v>3.2781751804111303E-2</v>
      </c>
      <c r="AJ85" s="69">
        <v>3.21615469463939E-2</v>
      </c>
      <c r="AK85" s="31">
        <f t="shared" si="83"/>
        <v>6.4788629397486615</v>
      </c>
      <c r="AL85" s="39">
        <f t="shared" si="84"/>
        <v>6.7058536025065285E-2</v>
      </c>
      <c r="AM85" s="39">
        <f t="shared" si="85"/>
        <v>-1.8919210340663351E-2</v>
      </c>
      <c r="AN85" s="46">
        <f t="shared" si="87"/>
        <v>5.2156176574102114E-5</v>
      </c>
    </row>
    <row r="86" spans="1:40" ht="14.5" collapsed="1" x14ac:dyDescent="0.35">
      <c r="A86" s="51" t="str">
        <f t="shared" si="92"/>
        <v/>
      </c>
      <c r="B86" s="13"/>
      <c r="C86" s="13"/>
      <c r="D86" s="16" t="s">
        <v>34</v>
      </c>
      <c r="E86" s="58">
        <f>SUBTOTAL(9,E87:E101)</f>
        <v>150.92997770574652</v>
      </c>
      <c r="F86" s="66">
        <f t="shared" ref="F86:AH86" si="94">SUBTOTAL(9,F87:F101)</f>
        <v>145.70894020068778</v>
      </c>
      <c r="G86" s="66">
        <f t="shared" si="94"/>
        <v>145.46764832985551</v>
      </c>
      <c r="H86" s="66">
        <f t="shared" si="94"/>
        <v>141.700448457151</v>
      </c>
      <c r="I86" s="66">
        <f t="shared" si="94"/>
        <v>155.66132416209012</v>
      </c>
      <c r="J86" s="66">
        <f t="shared" si="94"/>
        <v>148.80723092904827</v>
      </c>
      <c r="K86" s="66">
        <f t="shared" si="94"/>
        <v>142.5060386851049</v>
      </c>
      <c r="L86" s="66">
        <f t="shared" si="94"/>
        <v>145.21090231988092</v>
      </c>
      <c r="M86" s="66">
        <f t="shared" si="94"/>
        <v>146.6677478088734</v>
      </c>
      <c r="N86" s="66">
        <f t="shared" si="94"/>
        <v>148.30629933760468</v>
      </c>
      <c r="O86" s="66">
        <f t="shared" si="94"/>
        <v>149.9155480778152</v>
      </c>
      <c r="P86" s="66">
        <f t="shared" si="94"/>
        <v>151.19165473411508</v>
      </c>
      <c r="Q86" s="66">
        <f t="shared" si="94"/>
        <v>152.5186483544741</v>
      </c>
      <c r="R86" s="66">
        <f t="shared" si="94"/>
        <v>154.5380000326391</v>
      </c>
      <c r="S86" s="66">
        <f t="shared" si="94"/>
        <v>157.16379984237014</v>
      </c>
      <c r="T86" s="66">
        <f t="shared" si="94"/>
        <v>157.6028397873707</v>
      </c>
      <c r="U86" s="66">
        <f t="shared" si="94"/>
        <v>157.64075073024611</v>
      </c>
      <c r="V86" s="66">
        <f t="shared" si="94"/>
        <v>158.69471487051368</v>
      </c>
      <c r="W86" s="66">
        <f t="shared" si="94"/>
        <v>156.2862131080212</v>
      </c>
      <c r="X86" s="66">
        <f t="shared" si="94"/>
        <v>156.78672955160812</v>
      </c>
      <c r="Y86" s="66">
        <f t="shared" si="94"/>
        <v>153.87292609986048</v>
      </c>
      <c r="Z86" s="66">
        <f t="shared" si="94"/>
        <v>156.68767809014361</v>
      </c>
      <c r="AA86" s="66">
        <f t="shared" si="94"/>
        <v>156.80864166968593</v>
      </c>
      <c r="AB86" s="66">
        <f t="shared" si="94"/>
        <v>161.76809236662348</v>
      </c>
      <c r="AC86" s="66">
        <f t="shared" si="94"/>
        <v>156.52420078631408</v>
      </c>
      <c r="AD86" s="66">
        <f t="shared" si="94"/>
        <v>154.67486801965964</v>
      </c>
      <c r="AE86" s="66">
        <f t="shared" ref="AE86:AF86" si="95">SUBTOTAL(9,AE87:AE101)</f>
        <v>157.59646085484096</v>
      </c>
      <c r="AF86" s="66">
        <f t="shared" si="95"/>
        <v>155.00552344294704</v>
      </c>
      <c r="AG86" s="66">
        <f t="shared" ref="AG86" si="96">SUBTOTAL(9,AG87:AG101)</f>
        <v>153.72923208429029</v>
      </c>
      <c r="AH86" s="66">
        <f t="shared" si="94"/>
        <v>158.11197421857025</v>
      </c>
      <c r="AI86" s="66">
        <f t="shared" ref="AI86:AJ86" si="97">SUBTOTAL(9,AI87:AI101)</f>
        <v>161.32726516729238</v>
      </c>
      <c r="AJ86" s="66">
        <f t="shared" si="97"/>
        <v>161.9427019621165</v>
      </c>
      <c r="AK86" s="29">
        <f t="shared" si="83"/>
        <v>7.2965784688846957E-2</v>
      </c>
      <c r="AL86" s="37">
        <f t="shared" si="84"/>
        <v>2.2744075697294086E-3</v>
      </c>
      <c r="AM86" s="37">
        <f t="shared" si="85"/>
        <v>3.8148343628456871E-3</v>
      </c>
      <c r="AN86" s="44">
        <f t="shared" si="87"/>
        <v>0.26262145202472548</v>
      </c>
    </row>
    <row r="87" spans="1:40" ht="14.5" hidden="1" outlineLevel="1" x14ac:dyDescent="0.35">
      <c r="A87" s="51" t="str">
        <f t="shared" si="92"/>
        <v/>
      </c>
      <c r="B87" s="13"/>
      <c r="C87" s="13"/>
      <c r="D87" s="17" t="s">
        <v>35</v>
      </c>
      <c r="E87" s="59">
        <f>SUBTOTAL(9,E88:E91)</f>
        <v>19.181566415643601</v>
      </c>
      <c r="F87" s="67">
        <f t="shared" ref="F87:AH87" si="98">SUBTOTAL(9,F88:F91)</f>
        <v>17.611023837154299</v>
      </c>
      <c r="G87" s="67">
        <f t="shared" si="98"/>
        <v>16.9530127479943</v>
      </c>
      <c r="H87" s="67">
        <f t="shared" si="98"/>
        <v>16.2583473936273</v>
      </c>
      <c r="I87" s="67">
        <f t="shared" si="98"/>
        <v>15.835643929654498</v>
      </c>
      <c r="J87" s="67">
        <f t="shared" si="98"/>
        <v>15.511114906942399</v>
      </c>
      <c r="K87" s="67">
        <f t="shared" si="98"/>
        <v>14.125594069715801</v>
      </c>
      <c r="L87" s="67">
        <f t="shared" si="98"/>
        <v>14.1932264528945</v>
      </c>
      <c r="M87" s="67">
        <f t="shared" si="98"/>
        <v>14.436624657442501</v>
      </c>
      <c r="N87" s="67">
        <f t="shared" si="98"/>
        <v>14.886320600160801</v>
      </c>
      <c r="O87" s="67">
        <f t="shared" si="98"/>
        <v>14.4945780107745</v>
      </c>
      <c r="P87" s="67">
        <f t="shared" si="98"/>
        <v>14.681584244552601</v>
      </c>
      <c r="Q87" s="67">
        <f t="shared" si="98"/>
        <v>15.702607447544299</v>
      </c>
      <c r="R87" s="67">
        <f t="shared" si="98"/>
        <v>15.718778709804301</v>
      </c>
      <c r="S87" s="67">
        <f t="shared" si="98"/>
        <v>15.26071072739528</v>
      </c>
      <c r="T87" s="67">
        <f t="shared" si="98"/>
        <v>16.039042083875099</v>
      </c>
      <c r="U87" s="67">
        <f t="shared" si="98"/>
        <v>16.184856694165049</v>
      </c>
      <c r="V87" s="67">
        <f t="shared" si="98"/>
        <v>15.53282075542166</v>
      </c>
      <c r="W87" s="67">
        <f t="shared" si="98"/>
        <v>14.151689265698561</v>
      </c>
      <c r="X87" s="67">
        <f t="shared" si="98"/>
        <v>12.45832824792376</v>
      </c>
      <c r="Y87" s="67">
        <f t="shared" si="98"/>
        <v>10.140676144153201</v>
      </c>
      <c r="Z87" s="67">
        <f t="shared" si="98"/>
        <v>11.833667056629709</v>
      </c>
      <c r="AA87" s="67">
        <f t="shared" si="98"/>
        <v>11.726800121561521</v>
      </c>
      <c r="AB87" s="67">
        <f t="shared" si="98"/>
        <v>15.75731381333441</v>
      </c>
      <c r="AC87" s="67">
        <f t="shared" si="98"/>
        <v>11.860851523591329</v>
      </c>
      <c r="AD87" s="67">
        <f t="shared" si="98"/>
        <v>9.9428402972180407</v>
      </c>
      <c r="AE87" s="67">
        <f t="shared" ref="AE87:AF87" si="99">SUBTOTAL(9,AE88:AE91)</f>
        <v>11.383422401471922</v>
      </c>
      <c r="AF87" s="67">
        <f t="shared" si="99"/>
        <v>9.5756412848890164</v>
      </c>
      <c r="AG87" s="67">
        <f t="shared" ref="AG87" si="100">SUBTOTAL(9,AG88:AG91)</f>
        <v>9.2999572884351114</v>
      </c>
      <c r="AH87" s="67">
        <f t="shared" si="98"/>
        <v>12.467139762968118</v>
      </c>
      <c r="AI87" s="67">
        <f t="shared" ref="AI87:AJ87" si="101">SUBTOTAL(9,AI88:AI91)</f>
        <v>12.656227865367622</v>
      </c>
      <c r="AJ87" s="67">
        <f t="shared" si="101"/>
        <v>11.079660895521904</v>
      </c>
      <c r="AK87" s="30">
        <f t="shared" si="83"/>
        <v>-0.42237976526850052</v>
      </c>
      <c r="AL87" s="38">
        <f t="shared" si="84"/>
        <v>-1.754866953679779E-2</v>
      </c>
      <c r="AM87" s="38">
        <f t="shared" si="85"/>
        <v>-0.12456847226651324</v>
      </c>
      <c r="AN87" s="45">
        <f t="shared" si="87"/>
        <v>1.7967815758713326E-2</v>
      </c>
    </row>
    <row r="88" spans="1:40" ht="14.5" hidden="1" outlineLevel="2" x14ac:dyDescent="0.35">
      <c r="A88" s="51" t="str">
        <f t="shared" si="92"/>
        <v>CO</v>
      </c>
      <c r="B88" s="13" t="s">
        <v>35</v>
      </c>
      <c r="C88" s="13" t="s">
        <v>5</v>
      </c>
      <c r="D88" s="18" t="s">
        <v>5</v>
      </c>
      <c r="E88" s="60">
        <v>3.2366964636000001E-2</v>
      </c>
      <c r="F88" s="69">
        <v>3.2553107107199997E-2</v>
      </c>
      <c r="G88" s="69">
        <v>3.1772462414400002E-2</v>
      </c>
      <c r="H88" s="69">
        <v>3.1766235328799998E-2</v>
      </c>
      <c r="I88" s="69">
        <v>3.1795708053599998E-2</v>
      </c>
      <c r="J88" s="69">
        <v>3.3071298839999999E-2</v>
      </c>
      <c r="K88" s="69">
        <v>3.2624921318400002E-2</v>
      </c>
      <c r="L88" s="69">
        <v>3.4383112891200003E-2</v>
      </c>
      <c r="M88" s="69">
        <v>3.2891704668000003E-2</v>
      </c>
      <c r="N88" s="69">
        <v>3.1989349051200003E-2</v>
      </c>
      <c r="O88" s="69">
        <v>3.3947172576000002E-2</v>
      </c>
      <c r="P88" s="69">
        <v>3.4333471749599997E-2</v>
      </c>
      <c r="Q88" s="69">
        <v>3.3037381871999998E-2</v>
      </c>
      <c r="R88" s="69">
        <v>3.3444753487200003E-2</v>
      </c>
      <c r="S88" s="69">
        <v>3.1786189451999999E-2</v>
      </c>
      <c r="T88" s="69">
        <v>3.3312734373600002E-2</v>
      </c>
      <c r="U88" s="69">
        <v>3.0528414E-2</v>
      </c>
      <c r="V88" s="69">
        <v>2.9296242E-2</v>
      </c>
      <c r="W88" s="69">
        <v>2.8039445999999999E-2</v>
      </c>
      <c r="X88" s="69">
        <v>2.79207E-2</v>
      </c>
      <c r="Y88" s="69">
        <v>2.3826328848000001E-2</v>
      </c>
      <c r="Z88" s="69">
        <v>2.7098265965399999E-2</v>
      </c>
      <c r="AA88" s="69">
        <v>2.5311103981200001E-2</v>
      </c>
      <c r="AB88" s="69">
        <v>2.50661180256097E-2</v>
      </c>
      <c r="AC88" s="69">
        <v>2.6435884874558599E-2</v>
      </c>
      <c r="AD88" s="69">
        <v>2.6700237028269399E-2</v>
      </c>
      <c r="AE88" s="69">
        <v>2.0814412871072299E-2</v>
      </c>
      <c r="AF88" s="69">
        <v>2.3485699030716501E-2</v>
      </c>
      <c r="AG88" s="69">
        <v>2.2020573254131499E-2</v>
      </c>
      <c r="AH88" s="69">
        <v>2.18670303070518E-2</v>
      </c>
      <c r="AI88" s="69">
        <v>2.2962977923804199E-2</v>
      </c>
      <c r="AJ88" s="69">
        <v>2.1167153741408401E-2</v>
      </c>
      <c r="AK88" s="31">
        <f t="shared" si="83"/>
        <v>-0.34602598731592715</v>
      </c>
      <c r="AL88" s="39">
        <f t="shared" si="84"/>
        <v>-1.3606189582651029E-2</v>
      </c>
      <c r="AM88" s="39">
        <f t="shared" si="85"/>
        <v>-7.8205195700431607E-2</v>
      </c>
      <c r="AN88" s="46">
        <f t="shared" si="87"/>
        <v>3.4326638887991925E-5</v>
      </c>
    </row>
    <row r="89" spans="1:40" ht="14.5" hidden="1" outlineLevel="2" x14ac:dyDescent="0.35">
      <c r="A89" s="51" t="str">
        <f t="shared" si="92"/>
        <v>CO</v>
      </c>
      <c r="B89" s="13" t="s">
        <v>35</v>
      </c>
      <c r="C89" s="13" t="s">
        <v>6</v>
      </c>
      <c r="D89" s="18" t="s">
        <v>6</v>
      </c>
      <c r="E89" s="60">
        <v>7.4375262880000001E-2</v>
      </c>
      <c r="F89" s="69">
        <v>7.2301936063999997E-2</v>
      </c>
      <c r="G89" s="69">
        <v>6.6883345824000004E-2</v>
      </c>
      <c r="H89" s="69">
        <v>7.0550007775999998E-2</v>
      </c>
      <c r="I89" s="69">
        <v>0.13643447708799999</v>
      </c>
      <c r="J89" s="69">
        <v>0.18899025337899999</v>
      </c>
      <c r="K89" s="69">
        <v>0.19589780415499999</v>
      </c>
      <c r="L89" s="69">
        <v>0.17336862645000001</v>
      </c>
      <c r="M89" s="69">
        <v>0.143982447583</v>
      </c>
      <c r="N89" s="69">
        <v>9.2673716000000003E-2</v>
      </c>
      <c r="O89" s="69">
        <v>0.11092397375800001</v>
      </c>
      <c r="P89" s="69">
        <v>0.11148350965999999</v>
      </c>
      <c r="Q89" s="69">
        <v>0.119026392183</v>
      </c>
      <c r="R89" s="69">
        <v>0.105328141562</v>
      </c>
      <c r="S89" s="69">
        <v>0.10131877805628001</v>
      </c>
      <c r="T89" s="69">
        <v>0.23240397048</v>
      </c>
      <c r="U89" s="69">
        <v>0.37665334441464998</v>
      </c>
      <c r="V89" s="69">
        <v>0.27785750911565998</v>
      </c>
      <c r="W89" s="69">
        <v>0.33004172283355998</v>
      </c>
      <c r="X89" s="69">
        <v>0.15984954876905999</v>
      </c>
      <c r="Y89" s="69">
        <v>0.36958747729593999</v>
      </c>
      <c r="Z89" s="69">
        <v>0.40208504062651002</v>
      </c>
      <c r="AA89" s="69">
        <v>0.68380932319302001</v>
      </c>
      <c r="AB89" s="69">
        <v>0.61299557344199995</v>
      </c>
      <c r="AC89" s="69">
        <v>0.30140173902047002</v>
      </c>
      <c r="AD89" s="69">
        <v>0.39593080066699998</v>
      </c>
      <c r="AE89" s="69">
        <v>0.22143008399205</v>
      </c>
      <c r="AF89" s="69">
        <v>0.51426755348849995</v>
      </c>
      <c r="AG89" s="69">
        <v>0.40968177588519999</v>
      </c>
      <c r="AH89" s="69">
        <v>0.359960121873866</v>
      </c>
      <c r="AI89" s="69">
        <v>0.30542336137361797</v>
      </c>
      <c r="AJ89" s="69">
        <v>0.288018511708097</v>
      </c>
      <c r="AK89" s="31">
        <f t="shared" si="83"/>
        <v>2.8725041170314585</v>
      </c>
      <c r="AL89" s="39">
        <f t="shared" si="84"/>
        <v>4.4641994061692669E-2</v>
      </c>
      <c r="AM89" s="39">
        <f t="shared" si="85"/>
        <v>-5.6985980336422215E-2</v>
      </c>
      <c r="AN89" s="46">
        <f t="shared" si="87"/>
        <v>4.6707779256687572E-4</v>
      </c>
    </row>
    <row r="90" spans="1:40" ht="14.5" hidden="1" outlineLevel="2" x14ac:dyDescent="0.35">
      <c r="A90" s="51" t="str">
        <f t="shared" si="92"/>
        <v>CO</v>
      </c>
      <c r="B90" s="13" t="s">
        <v>35</v>
      </c>
      <c r="C90" s="13" t="s">
        <v>7</v>
      </c>
      <c r="D90" s="18" t="s">
        <v>7</v>
      </c>
      <c r="E90" s="60">
        <v>19.0748241881276</v>
      </c>
      <c r="F90" s="69">
        <v>17.5061687939831</v>
      </c>
      <c r="G90" s="69">
        <v>16.854356939755899</v>
      </c>
      <c r="H90" s="69">
        <v>16.156031150522502</v>
      </c>
      <c r="I90" s="69">
        <v>15.667413744512899</v>
      </c>
      <c r="J90" s="69">
        <v>15.2890533547234</v>
      </c>
      <c r="K90" s="69">
        <v>13.8970713442424</v>
      </c>
      <c r="L90" s="69">
        <v>13.9854747135533</v>
      </c>
      <c r="M90" s="69">
        <v>14.2597505051915</v>
      </c>
      <c r="N90" s="69">
        <v>14.761657535109601</v>
      </c>
      <c r="O90" s="69">
        <v>14.349706864440501</v>
      </c>
      <c r="P90" s="69">
        <v>14.535767263143001</v>
      </c>
      <c r="Q90" s="69">
        <v>15.550543673489299</v>
      </c>
      <c r="R90" s="69">
        <v>15.580005814755101</v>
      </c>
      <c r="S90" s="69">
        <v>15.127605759887</v>
      </c>
      <c r="T90" s="69">
        <v>15.7733253790215</v>
      </c>
      <c r="U90" s="69">
        <v>15.777674935750399</v>
      </c>
      <c r="V90" s="69">
        <v>15.225667004306001</v>
      </c>
      <c r="W90" s="69">
        <v>13.793608096865</v>
      </c>
      <c r="X90" s="69">
        <v>12.2705579991547</v>
      </c>
      <c r="Y90" s="69">
        <v>9.7472623380092607</v>
      </c>
      <c r="Z90" s="69">
        <v>11.4044837500378</v>
      </c>
      <c r="AA90" s="69">
        <v>11.017679694387301</v>
      </c>
      <c r="AB90" s="69">
        <v>15.119252121866801</v>
      </c>
      <c r="AC90" s="69">
        <v>11.5330138996963</v>
      </c>
      <c r="AD90" s="69">
        <v>9.5202092595227708</v>
      </c>
      <c r="AE90" s="69">
        <v>11.141177904608799</v>
      </c>
      <c r="AF90" s="69">
        <v>9.0378880323697999</v>
      </c>
      <c r="AG90" s="69">
        <v>8.8682549392957792</v>
      </c>
      <c r="AH90" s="69">
        <v>12.0853126107872</v>
      </c>
      <c r="AI90" s="69">
        <v>12.3278415260702</v>
      </c>
      <c r="AJ90" s="69">
        <v>10.7704752300724</v>
      </c>
      <c r="AK90" s="31">
        <f t="shared" si="83"/>
        <v>-0.43535651370375028</v>
      </c>
      <c r="AL90" s="39">
        <f t="shared" si="84"/>
        <v>-1.8268513523149288E-2</v>
      </c>
      <c r="AM90" s="39">
        <f t="shared" si="85"/>
        <v>-0.12632919499365503</v>
      </c>
      <c r="AN90" s="46">
        <f t="shared" si="87"/>
        <v>1.7466411327258461E-2</v>
      </c>
    </row>
    <row r="91" spans="1:40" ht="14.5" hidden="1" outlineLevel="2" x14ac:dyDescent="0.35">
      <c r="A91" s="51" t="str">
        <f t="shared" si="92"/>
        <v>CO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83"/>
        <v/>
      </c>
      <c r="AL91" s="39" t="str">
        <f t="shared" si="84"/>
        <v/>
      </c>
      <c r="AM91" s="39" t="str">
        <f t="shared" si="85"/>
        <v/>
      </c>
      <c r="AN91" s="46">
        <f t="shared" si="87"/>
        <v>0</v>
      </c>
    </row>
    <row r="92" spans="1:40" ht="14.5" hidden="1" outlineLevel="1" x14ac:dyDescent="0.35">
      <c r="A92" s="51" t="str">
        <f t="shared" si="92"/>
        <v/>
      </c>
      <c r="B92" s="13"/>
      <c r="C92" s="13"/>
      <c r="D92" s="17" t="s">
        <v>36</v>
      </c>
      <c r="E92" s="59">
        <f>SUBTOTAL(9,E93:E96)</f>
        <v>5.432203132041832</v>
      </c>
      <c r="F92" s="67">
        <f t="shared" ref="F92:AH92" si="102">SUBTOTAL(9,F93:F96)</f>
        <v>4.6379429437571575</v>
      </c>
      <c r="G92" s="67">
        <f t="shared" si="102"/>
        <v>7.4416989810913128</v>
      </c>
      <c r="H92" s="67">
        <f t="shared" si="102"/>
        <v>4.2823119247655992</v>
      </c>
      <c r="I92" s="67">
        <f t="shared" si="102"/>
        <v>17.439799406189533</v>
      </c>
      <c r="J92" s="67">
        <f t="shared" si="102"/>
        <v>9.9109382051986774</v>
      </c>
      <c r="K92" s="67">
        <f t="shared" si="102"/>
        <v>3.2425688422126195</v>
      </c>
      <c r="L92" s="67">
        <f t="shared" si="102"/>
        <v>3.4981629036939199</v>
      </c>
      <c r="M92" s="67">
        <f t="shared" si="102"/>
        <v>1.9147957594115217</v>
      </c>
      <c r="N92" s="67">
        <f t="shared" si="102"/>
        <v>1.2104925283394792</v>
      </c>
      <c r="O92" s="67">
        <f t="shared" si="102"/>
        <v>1.0438722544904966</v>
      </c>
      <c r="P92" s="67">
        <f t="shared" si="102"/>
        <v>1.2584896053133836</v>
      </c>
      <c r="Q92" s="67">
        <f t="shared" si="102"/>
        <v>1.2207549353712925</v>
      </c>
      <c r="R92" s="67">
        <f t="shared" si="102"/>
        <v>1.1723110701122192</v>
      </c>
      <c r="S92" s="67">
        <f t="shared" si="102"/>
        <v>2.8274316780752455</v>
      </c>
      <c r="T92" s="67">
        <f t="shared" si="102"/>
        <v>1.2093164592322068</v>
      </c>
      <c r="U92" s="67">
        <f t="shared" si="102"/>
        <v>1.0238226246873399</v>
      </c>
      <c r="V92" s="67">
        <f t="shared" si="102"/>
        <v>2.1430356479752892</v>
      </c>
      <c r="W92" s="67">
        <f t="shared" si="102"/>
        <v>1.025488171671578</v>
      </c>
      <c r="X92" s="67">
        <f t="shared" si="102"/>
        <v>0.87749720755474603</v>
      </c>
      <c r="Y92" s="67">
        <f t="shared" si="102"/>
        <v>0.63227630209832242</v>
      </c>
      <c r="Z92" s="67">
        <f t="shared" si="102"/>
        <v>0.79748446526397876</v>
      </c>
      <c r="AA92" s="67">
        <f t="shared" si="102"/>
        <v>1.1989839383074858</v>
      </c>
      <c r="AB92" s="67">
        <f t="shared" si="102"/>
        <v>1.8302777100588172</v>
      </c>
      <c r="AC92" s="67">
        <f t="shared" si="102"/>
        <v>1.4952403967374046</v>
      </c>
      <c r="AD92" s="67">
        <f t="shared" si="102"/>
        <v>1.7683828888151973</v>
      </c>
      <c r="AE92" s="67">
        <f t="shared" ref="AE92:AF92" si="103">SUBTOTAL(9,AE93:AE96)</f>
        <v>2.5434486573723039</v>
      </c>
      <c r="AF92" s="67">
        <f t="shared" si="103"/>
        <v>3.2185908732805353</v>
      </c>
      <c r="AG92" s="67">
        <f t="shared" ref="AG92" si="104">SUBTOTAL(9,AG93:AG96)</f>
        <v>2.797119478144261</v>
      </c>
      <c r="AH92" s="67">
        <f t="shared" si="102"/>
        <v>3.2701877696029849</v>
      </c>
      <c r="AI92" s="67">
        <f t="shared" ref="AI92:AJ92" si="105">SUBTOTAL(9,AI93:AI96)</f>
        <v>5.4448436905757527</v>
      </c>
      <c r="AJ92" s="67">
        <f t="shared" si="105"/>
        <v>6.2257834115370283</v>
      </c>
      <c r="AK92" s="30">
        <f t="shared" si="83"/>
        <v>0.14608810830623509</v>
      </c>
      <c r="AL92" s="38">
        <f t="shared" si="84"/>
        <v>4.4082199569177583E-3</v>
      </c>
      <c r="AM92" s="38">
        <f t="shared" si="85"/>
        <v>0.1434273902688834</v>
      </c>
      <c r="AN92" s="45">
        <f t="shared" si="87"/>
        <v>1.0096313447405534E-2</v>
      </c>
    </row>
    <row r="93" spans="1:40" ht="14.5" hidden="1" outlineLevel="2" x14ac:dyDescent="0.35">
      <c r="A93" s="51" t="str">
        <f t="shared" si="92"/>
        <v>CO</v>
      </c>
      <c r="B93" s="13" t="s">
        <v>36</v>
      </c>
      <c r="C93" s="13" t="s">
        <v>5</v>
      </c>
      <c r="D93" s="18" t="s">
        <v>5</v>
      </c>
      <c r="E93" s="60">
        <v>3.7581590420212703E-2</v>
      </c>
      <c r="F93" s="69">
        <v>3.7211432440867498E-2</v>
      </c>
      <c r="G93" s="69">
        <v>3.8177679488732297E-2</v>
      </c>
      <c r="H93" s="69">
        <v>3.9958089547769901E-2</v>
      </c>
      <c r="I93" s="69">
        <v>4.30267625283553E-2</v>
      </c>
      <c r="J93" s="69">
        <v>4.5387887717665797E-2</v>
      </c>
      <c r="K93" s="69">
        <v>4.6750943899585798E-2</v>
      </c>
      <c r="L93" s="69">
        <v>4.8204158233825803E-2</v>
      </c>
      <c r="M93" s="69">
        <v>5.0619883264733802E-2</v>
      </c>
      <c r="N93" s="69">
        <v>5.3725551051928999E-2</v>
      </c>
      <c r="O93" s="69">
        <v>5.6012082675824797E-2</v>
      </c>
      <c r="P93" s="69">
        <v>5.8212504873943603E-2</v>
      </c>
      <c r="Q93" s="69">
        <v>5.8727430827856003E-2</v>
      </c>
      <c r="R93" s="69">
        <v>6.1662239483400001E-2</v>
      </c>
      <c r="S93" s="69">
        <v>6.7771378659600007E-2</v>
      </c>
      <c r="T93" s="69">
        <v>6.6682317885119996E-2</v>
      </c>
      <c r="U93" s="69">
        <v>6.5227977203399998E-2</v>
      </c>
      <c r="V93" s="69">
        <v>5.6757892045860001E-2</v>
      </c>
      <c r="W93" s="69">
        <v>5.567732094906E-2</v>
      </c>
      <c r="X93" s="69">
        <v>6.3955978666380003E-2</v>
      </c>
      <c r="Y93" s="69">
        <v>5.8164036809759997E-2</v>
      </c>
      <c r="Z93" s="69">
        <v>4.8046846968719997E-2</v>
      </c>
      <c r="AA93" s="69">
        <v>6.6812267080620005E-2</v>
      </c>
      <c r="AB93" s="69">
        <v>6.5938807735889907E-2</v>
      </c>
      <c r="AC93" s="69">
        <v>7.5384677509321693E-2</v>
      </c>
      <c r="AD93" s="69">
        <v>7.6496266256229198E-2</v>
      </c>
      <c r="AE93" s="69">
        <v>6.8659168456706401E-2</v>
      </c>
      <c r="AF93" s="69">
        <v>6.8443603824248203E-2</v>
      </c>
      <c r="AG93" s="69">
        <v>7.2983943627620895E-2</v>
      </c>
      <c r="AH93" s="69">
        <v>7.2225366431718896E-2</v>
      </c>
      <c r="AI93" s="69">
        <v>6.6877627795407096E-2</v>
      </c>
      <c r="AJ93" s="69">
        <v>6.5096182413480003E-2</v>
      </c>
      <c r="AK93" s="31">
        <f t="shared" si="83"/>
        <v>0.7321295263350267</v>
      </c>
      <c r="AL93" s="39">
        <f t="shared" si="84"/>
        <v>1.7878967968248949E-2</v>
      </c>
      <c r="AM93" s="39">
        <f t="shared" si="85"/>
        <v>-2.6637388924393601E-2</v>
      </c>
      <c r="AN93" s="46">
        <f t="shared" si="87"/>
        <v>1.0556606589591008E-4</v>
      </c>
    </row>
    <row r="94" spans="1:40" ht="14.5" hidden="1" outlineLevel="2" x14ac:dyDescent="0.35">
      <c r="A94" s="51" t="str">
        <f t="shared" si="92"/>
        <v>CO</v>
      </c>
      <c r="B94" s="13" t="s">
        <v>36</v>
      </c>
      <c r="C94" s="13" t="s">
        <v>6</v>
      </c>
      <c r="D94" s="18" t="s">
        <v>6</v>
      </c>
      <c r="E94" s="60">
        <v>0.29538652404608001</v>
      </c>
      <c r="F94" s="69">
        <v>0.30060282558464002</v>
      </c>
      <c r="G94" s="69">
        <v>0.27457329303936001</v>
      </c>
      <c r="H94" s="69">
        <v>0.32307314511168</v>
      </c>
      <c r="I94" s="69">
        <v>0.31404397265088002</v>
      </c>
      <c r="J94" s="69">
        <v>0.28930464788496202</v>
      </c>
      <c r="K94" s="69">
        <v>0.28177797158128998</v>
      </c>
      <c r="L94" s="69">
        <v>0.27919034105114399</v>
      </c>
      <c r="M94" s="69">
        <v>0.26953251595126798</v>
      </c>
      <c r="N94" s="69">
        <v>0.23999822228080001</v>
      </c>
      <c r="O94" s="69">
        <v>0.23698567032391199</v>
      </c>
      <c r="P94" s="69">
        <v>0.29646058480448001</v>
      </c>
      <c r="Q94" s="69">
        <v>0.28621227702934399</v>
      </c>
      <c r="R94" s="69">
        <v>0.34548239748017601</v>
      </c>
      <c r="S94" s="69">
        <v>0.270197669667672</v>
      </c>
      <c r="T94" s="69">
        <v>0.25181271300109198</v>
      </c>
      <c r="U94" s="69">
        <v>0.26470099666205998</v>
      </c>
      <c r="V94" s="69">
        <v>0.27743656830019903</v>
      </c>
      <c r="W94" s="69">
        <v>0.30097553384009401</v>
      </c>
      <c r="X94" s="69">
        <v>0.2448555934335</v>
      </c>
      <c r="Y94" s="69">
        <v>0.27461982201509999</v>
      </c>
      <c r="Z94" s="69">
        <v>0.24533368693256</v>
      </c>
      <c r="AA94" s="69">
        <v>0.26915727977999998</v>
      </c>
      <c r="AB94" s="69">
        <v>0.27816806534799998</v>
      </c>
      <c r="AC94" s="69">
        <v>0.19043985455619999</v>
      </c>
      <c r="AD94" s="69">
        <v>0.188730012621</v>
      </c>
      <c r="AE94" s="69">
        <v>0.20564914666199999</v>
      </c>
      <c r="AF94" s="69">
        <v>0.18906207261710001</v>
      </c>
      <c r="AG94" s="69">
        <v>0.1468851196813</v>
      </c>
      <c r="AH94" s="69">
        <v>0.15161766589543901</v>
      </c>
      <c r="AI94" s="69">
        <v>0.10748828698959501</v>
      </c>
      <c r="AJ94" s="69">
        <v>9.2829048632336195E-2</v>
      </c>
      <c r="AK94" s="31">
        <f t="shared" si="83"/>
        <v>-0.68573702225543998</v>
      </c>
      <c r="AL94" s="39">
        <f t="shared" si="84"/>
        <v>-3.6650996896799182E-2</v>
      </c>
      <c r="AM94" s="39">
        <f t="shared" si="85"/>
        <v>-0.13637986768435373</v>
      </c>
      <c r="AN94" s="46">
        <f t="shared" si="87"/>
        <v>1.5054027904018162E-4</v>
      </c>
    </row>
    <row r="95" spans="1:40" ht="14.5" hidden="1" outlineLevel="2" x14ac:dyDescent="0.35">
      <c r="A95" s="51" t="str">
        <f t="shared" ref="A95:A113" si="106">IF(B95="","",A$17)</f>
        <v>CO</v>
      </c>
      <c r="B95" s="13" t="s">
        <v>36</v>
      </c>
      <c r="C95" s="13" t="s">
        <v>7</v>
      </c>
      <c r="D95" s="18" t="s">
        <v>7</v>
      </c>
      <c r="E95" s="60">
        <v>5.0873356194989796</v>
      </c>
      <c r="F95" s="69">
        <v>4.2881145480252503</v>
      </c>
      <c r="G95" s="69">
        <v>7.1169209222515404</v>
      </c>
      <c r="H95" s="69">
        <v>3.9072662955541499</v>
      </c>
      <c r="I95" s="69">
        <v>17.069981048258299</v>
      </c>
      <c r="J95" s="69">
        <v>9.5632642966041299</v>
      </c>
      <c r="K95" s="69">
        <v>2.9049766470073699</v>
      </c>
      <c r="L95" s="69">
        <v>3.1636304964925501</v>
      </c>
      <c r="M95" s="69">
        <v>1.5863560993519199</v>
      </c>
      <c r="N95" s="69">
        <v>0.91083151550115005</v>
      </c>
      <c r="O95" s="69">
        <v>0.74620549517075996</v>
      </c>
      <c r="P95" s="69">
        <v>0.89865049480535997</v>
      </c>
      <c r="Q95" s="69">
        <v>0.86827153151473002</v>
      </c>
      <c r="R95" s="69">
        <v>0.75649058601216002</v>
      </c>
      <c r="S95" s="69">
        <v>2.4814154484939701</v>
      </c>
      <c r="T95" s="69">
        <v>0.88198538890179001</v>
      </c>
      <c r="U95" s="69">
        <v>0.68383768989243998</v>
      </c>
      <c r="V95" s="69">
        <v>1.79943313700957</v>
      </c>
      <c r="W95" s="69">
        <v>0.65979427440503002</v>
      </c>
      <c r="X95" s="69">
        <v>0.55908780745369002</v>
      </c>
      <c r="Y95" s="69">
        <v>0.29016050774257102</v>
      </c>
      <c r="Z95" s="69">
        <v>0.49543765477202301</v>
      </c>
      <c r="AA95" s="69">
        <v>0.85451950976619995</v>
      </c>
      <c r="AB95" s="69">
        <v>1.47733477715374</v>
      </c>
      <c r="AC95" s="69">
        <v>1.22037458913576</v>
      </c>
      <c r="AD95" s="69">
        <v>1.4935192956972601</v>
      </c>
      <c r="AE95" s="69">
        <v>2.2584026290025898</v>
      </c>
      <c r="AF95" s="69">
        <v>2.9514162438535001</v>
      </c>
      <c r="AG95" s="69">
        <v>2.5679756580680602</v>
      </c>
      <c r="AH95" s="69">
        <v>3.0371847374766499</v>
      </c>
      <c r="AI95" s="69">
        <v>5.26159833925505</v>
      </c>
      <c r="AJ95" s="69">
        <v>6.05888629166071</v>
      </c>
      <c r="AK95" s="31">
        <f t="shared" si="83"/>
        <v>0.19097436159665282</v>
      </c>
      <c r="AL95" s="39">
        <f t="shared" si="84"/>
        <v>5.6537211138107946E-3</v>
      </c>
      <c r="AM95" s="39">
        <f t="shared" si="85"/>
        <v>0.15152961153597699</v>
      </c>
      <c r="AN95" s="46">
        <f t="shared" si="87"/>
        <v>9.8256574472918839E-3</v>
      </c>
    </row>
    <row r="96" spans="1:40" ht="14.5" hidden="1" outlineLevel="2" x14ac:dyDescent="0.35">
      <c r="A96" s="51" t="str">
        <f t="shared" si="106"/>
        <v>CO</v>
      </c>
      <c r="B96" s="13" t="s">
        <v>36</v>
      </c>
      <c r="C96" s="13" t="s">
        <v>8</v>
      </c>
      <c r="D96" s="18" t="s">
        <v>8</v>
      </c>
      <c r="E96" s="60">
        <v>1.189939807656E-2</v>
      </c>
      <c r="F96" s="69">
        <v>1.20141377064E-2</v>
      </c>
      <c r="G96" s="69">
        <v>1.2027086311680001E-2</v>
      </c>
      <c r="H96" s="69">
        <v>1.2014394552000001E-2</v>
      </c>
      <c r="I96" s="69">
        <v>1.2747622752000001E-2</v>
      </c>
      <c r="J96" s="69">
        <v>1.2981372991920001E-2</v>
      </c>
      <c r="K96" s="69">
        <v>9.0632797243735495E-3</v>
      </c>
      <c r="L96" s="69">
        <v>7.1379079163999999E-3</v>
      </c>
      <c r="M96" s="69">
        <v>8.2872608436E-3</v>
      </c>
      <c r="N96" s="69">
        <v>5.9372395055999998E-3</v>
      </c>
      <c r="O96" s="69">
        <v>4.6690063200000003E-3</v>
      </c>
      <c r="P96" s="69">
        <v>5.1660208296000001E-3</v>
      </c>
      <c r="Q96" s="69">
        <v>7.5436959993623997E-3</v>
      </c>
      <c r="R96" s="69">
        <v>8.6758471364832002E-3</v>
      </c>
      <c r="S96" s="69">
        <v>8.0471812540031992E-3</v>
      </c>
      <c r="T96" s="69">
        <v>8.8360394442048001E-3</v>
      </c>
      <c r="U96" s="69">
        <v>1.005596092944E-2</v>
      </c>
      <c r="V96" s="69">
        <v>9.4080506196599998E-3</v>
      </c>
      <c r="W96" s="69">
        <v>9.0410424773940002E-3</v>
      </c>
      <c r="X96" s="69">
        <v>9.5978280011759995E-3</v>
      </c>
      <c r="Y96" s="69">
        <v>9.3319355308913998E-3</v>
      </c>
      <c r="Z96" s="69">
        <v>8.6662765906758005E-3</v>
      </c>
      <c r="AA96" s="69">
        <v>8.4948816806658303E-3</v>
      </c>
      <c r="AB96" s="69">
        <v>8.8360598211874204E-3</v>
      </c>
      <c r="AC96" s="69">
        <v>9.0412755361229408E-3</v>
      </c>
      <c r="AD96" s="69">
        <v>9.6373142407079997E-3</v>
      </c>
      <c r="AE96" s="69">
        <v>1.0737713251008E-2</v>
      </c>
      <c r="AF96" s="69">
        <v>9.6689529856867906E-3</v>
      </c>
      <c r="AG96" s="69">
        <v>9.2747567672800593E-3</v>
      </c>
      <c r="AH96" s="69">
        <v>9.1599997991772004E-3</v>
      </c>
      <c r="AI96" s="69">
        <v>8.8794365357000703E-3</v>
      </c>
      <c r="AJ96" s="69">
        <v>8.9718888305019596E-3</v>
      </c>
      <c r="AK96" s="31">
        <f t="shared" si="83"/>
        <v>-0.24602162455803434</v>
      </c>
      <c r="AL96" s="39">
        <f t="shared" si="84"/>
        <v>-9.0680412250806475E-3</v>
      </c>
      <c r="AM96" s="39">
        <f t="shared" si="85"/>
        <v>1.0411955131407469E-2</v>
      </c>
      <c r="AN96" s="46">
        <f t="shared" si="87"/>
        <v>1.4549655177558002E-5</v>
      </c>
    </row>
    <row r="97" spans="1:40" ht="14.5" hidden="1" outlineLevel="1" x14ac:dyDescent="0.35">
      <c r="A97" s="51" t="str">
        <f t="shared" si="106"/>
        <v/>
      </c>
      <c r="B97" s="13"/>
      <c r="C97" s="13"/>
      <c r="D97" s="17" t="s">
        <v>37</v>
      </c>
      <c r="E97" s="59">
        <f>SUBTOTAL(9,E98:E101)</f>
        <v>126.3162081580611</v>
      </c>
      <c r="F97" s="67">
        <f t="shared" ref="F97:AH97" si="107">SUBTOTAL(9,F98:F101)</f>
        <v>123.4599734197763</v>
      </c>
      <c r="G97" s="67">
        <f t="shared" si="107"/>
        <v>121.07293660076991</v>
      </c>
      <c r="H97" s="67">
        <f t="shared" si="107"/>
        <v>121.1597891387581</v>
      </c>
      <c r="I97" s="67">
        <f t="shared" si="107"/>
        <v>122.38588082624609</v>
      </c>
      <c r="J97" s="67">
        <f t="shared" si="107"/>
        <v>123.3851778169072</v>
      </c>
      <c r="K97" s="67">
        <f t="shared" si="107"/>
        <v>125.13787577317649</v>
      </c>
      <c r="L97" s="67">
        <f t="shared" si="107"/>
        <v>127.5195129632925</v>
      </c>
      <c r="M97" s="67">
        <f t="shared" si="107"/>
        <v>130.31632739201939</v>
      </c>
      <c r="N97" s="67">
        <f t="shared" si="107"/>
        <v>132.2094862091044</v>
      </c>
      <c r="O97" s="67">
        <f t="shared" si="107"/>
        <v>134.3770978125502</v>
      </c>
      <c r="P97" s="67">
        <f t="shared" si="107"/>
        <v>135.25158088424911</v>
      </c>
      <c r="Q97" s="67">
        <f t="shared" si="107"/>
        <v>135.5952859715585</v>
      </c>
      <c r="R97" s="67">
        <f t="shared" si="107"/>
        <v>137.64691025272259</v>
      </c>
      <c r="S97" s="67">
        <f t="shared" si="107"/>
        <v>139.07565743689963</v>
      </c>
      <c r="T97" s="67">
        <f t="shared" si="107"/>
        <v>140.35448124426341</v>
      </c>
      <c r="U97" s="67">
        <f t="shared" si="107"/>
        <v>140.43207141139374</v>
      </c>
      <c r="V97" s="67">
        <f t="shared" si="107"/>
        <v>141.01885846711676</v>
      </c>
      <c r="W97" s="67">
        <f t="shared" si="107"/>
        <v>141.10903567065105</v>
      </c>
      <c r="X97" s="67">
        <f t="shared" si="107"/>
        <v>143.45090409612965</v>
      </c>
      <c r="Y97" s="67">
        <f t="shared" si="107"/>
        <v>143.09997365360894</v>
      </c>
      <c r="Z97" s="67">
        <f t="shared" si="107"/>
        <v>144.05652656824992</v>
      </c>
      <c r="AA97" s="67">
        <f t="shared" si="107"/>
        <v>143.88285760981691</v>
      </c>
      <c r="AB97" s="67">
        <f t="shared" si="107"/>
        <v>144.18050084323022</v>
      </c>
      <c r="AC97" s="67">
        <f t="shared" si="107"/>
        <v>143.16810886598535</v>
      </c>
      <c r="AD97" s="67">
        <f t="shared" si="107"/>
        <v>142.9636448336264</v>
      </c>
      <c r="AE97" s="67">
        <f t="shared" ref="AE97:AF97" si="108">SUBTOTAL(9,AE98:AE101)</f>
        <v>143.66958979599673</v>
      </c>
      <c r="AF97" s="67">
        <f t="shared" si="108"/>
        <v>142.21129128477747</v>
      </c>
      <c r="AG97" s="67">
        <f t="shared" ref="AG97" si="109">SUBTOTAL(9,AG98:AG101)</f>
        <v>141.63215531771093</v>
      </c>
      <c r="AH97" s="67">
        <f t="shared" si="107"/>
        <v>142.37464668599915</v>
      </c>
      <c r="AI97" s="67">
        <f t="shared" ref="AI97:AJ97" si="110">SUBTOTAL(9,AI98:AI101)</f>
        <v>143.226193611349</v>
      </c>
      <c r="AJ97" s="67">
        <f t="shared" si="110"/>
        <v>144.63725765505757</v>
      </c>
      <c r="AK97" s="30">
        <f t="shared" si="83"/>
        <v>0.14504116110001575</v>
      </c>
      <c r="AL97" s="38">
        <f t="shared" si="84"/>
        <v>4.3786093453392905E-3</v>
      </c>
      <c r="AM97" s="38">
        <f t="shared" si="85"/>
        <v>9.8519970972457127E-3</v>
      </c>
      <c r="AN97" s="45">
        <f t="shared" si="87"/>
        <v>0.23455732281860661</v>
      </c>
    </row>
    <row r="98" spans="1:40" ht="14.5" hidden="1" outlineLevel="2" x14ac:dyDescent="0.35">
      <c r="A98" s="51" t="str">
        <f t="shared" si="106"/>
        <v>CO</v>
      </c>
      <c r="B98" s="13" t="s">
        <v>37</v>
      </c>
      <c r="C98" s="13" t="s">
        <v>5</v>
      </c>
      <c r="D98" s="18" t="s">
        <v>5</v>
      </c>
      <c r="E98" s="60">
        <v>3.1427999999999998E-2</v>
      </c>
      <c r="F98" s="69">
        <v>3.3903000000000003E-2</v>
      </c>
      <c r="G98" s="69">
        <v>3.8556E-2</v>
      </c>
      <c r="H98" s="69">
        <v>3.8942999999999998E-2</v>
      </c>
      <c r="I98" s="69">
        <v>4.0770000000000001E-2</v>
      </c>
      <c r="J98" s="69">
        <v>4.0085999999999997E-2</v>
      </c>
      <c r="K98" s="69">
        <v>4.2021000000000003E-2</v>
      </c>
      <c r="L98" s="69">
        <v>4.4613E-2</v>
      </c>
      <c r="M98" s="69">
        <v>4.6161000000000001E-2</v>
      </c>
      <c r="N98" s="69">
        <v>4.98817737E-2</v>
      </c>
      <c r="O98" s="69">
        <v>6.5316330000000006E-2</v>
      </c>
      <c r="P98" s="69">
        <v>6.5250126000000006E-2</v>
      </c>
      <c r="Q98" s="69">
        <v>6.1844400000000001E-2</v>
      </c>
      <c r="R98" s="69">
        <v>6.2606700000000001E-2</v>
      </c>
      <c r="S98" s="69">
        <v>6.5571389999999993E-2</v>
      </c>
      <c r="T98" s="69">
        <v>5.9128020000000003E-2</v>
      </c>
      <c r="U98" s="69">
        <v>6.3234360000000003E-2</v>
      </c>
      <c r="V98" s="69">
        <v>5.0890770000000002E-2</v>
      </c>
      <c r="W98" s="69">
        <v>4.9198005000000003E-2</v>
      </c>
      <c r="X98" s="69">
        <v>5.90413095E-2</v>
      </c>
      <c r="Y98" s="69">
        <v>5.3929675349999998E-2</v>
      </c>
      <c r="Z98" s="69">
        <v>5.0557680000000001E-2</v>
      </c>
      <c r="AA98" s="69">
        <v>5.6486700000000001E-2</v>
      </c>
      <c r="AB98" s="69">
        <v>5.5600474994337797E-2</v>
      </c>
      <c r="AC98" s="69">
        <v>5.9417834960245899E-2</v>
      </c>
      <c r="AD98" s="69">
        <v>6.18844304487981E-2</v>
      </c>
      <c r="AE98" s="69">
        <v>5.77553260680276E-2</v>
      </c>
      <c r="AF98" s="69">
        <v>6.1400665039682799E-2</v>
      </c>
      <c r="AG98" s="69">
        <v>6.1042809903430799E-2</v>
      </c>
      <c r="AH98" s="69">
        <v>6.1507000925421301E-2</v>
      </c>
      <c r="AI98" s="69">
        <v>6.4780023447950696E-2</v>
      </c>
      <c r="AJ98" s="69">
        <v>6.4717166238361198E-2</v>
      </c>
      <c r="AK98" s="31">
        <f t="shared" si="83"/>
        <v>1.0592200024933565</v>
      </c>
      <c r="AL98" s="39">
        <f t="shared" si="84"/>
        <v>2.357446602625024E-2</v>
      </c>
      <c r="AM98" s="39">
        <f t="shared" si="85"/>
        <v>-9.7031779619538572E-4</v>
      </c>
      <c r="AN98" s="46">
        <f t="shared" si="87"/>
        <v>1.0495141777009429E-4</v>
      </c>
    </row>
    <row r="99" spans="1:40" ht="14.5" hidden="1" outlineLevel="2" x14ac:dyDescent="0.35">
      <c r="A99" s="51" t="str">
        <f t="shared" si="106"/>
        <v>CO</v>
      </c>
      <c r="B99" s="13" t="s">
        <v>37</v>
      </c>
      <c r="C99" s="13" t="s">
        <v>6</v>
      </c>
      <c r="D99" s="18" t="s">
        <v>6</v>
      </c>
      <c r="E99" s="60">
        <v>13.124003760000001</v>
      </c>
      <c r="F99" s="69">
        <v>9.0495624971519995</v>
      </c>
      <c r="G99" s="69">
        <v>5.2386396433920002</v>
      </c>
      <c r="H99" s="69">
        <v>4.2374470648319997</v>
      </c>
      <c r="I99" s="69">
        <v>4.3642532885760001</v>
      </c>
      <c r="J99" s="69">
        <v>4.3046280253260001</v>
      </c>
      <c r="K99" s="69">
        <v>4.1123437887060001</v>
      </c>
      <c r="L99" s="69">
        <v>4.2812173568520002</v>
      </c>
      <c r="M99" s="69">
        <v>4.4774389149839999</v>
      </c>
      <c r="N99" s="69">
        <v>3.9927803004000002</v>
      </c>
      <c r="O99" s="69">
        <v>3.6956149891019998</v>
      </c>
      <c r="P99" s="69">
        <v>2.4653732173559999</v>
      </c>
      <c r="Q99" s="69">
        <v>2.068697063808</v>
      </c>
      <c r="R99" s="69">
        <v>2.8174656746340001</v>
      </c>
      <c r="S99" s="69">
        <v>2.9653333989856199</v>
      </c>
      <c r="T99" s="69">
        <v>3.0104486459820001</v>
      </c>
      <c r="U99" s="69">
        <v>2.3453108513312402</v>
      </c>
      <c r="V99" s="69">
        <v>1.8805737491618399</v>
      </c>
      <c r="W99" s="69">
        <v>1.24237956738726</v>
      </c>
      <c r="X99" s="69">
        <v>2.9255995882175401</v>
      </c>
      <c r="Y99" s="69">
        <v>1.81722350512044</v>
      </c>
      <c r="Z99" s="69">
        <v>2.4797938977410401</v>
      </c>
      <c r="AA99" s="69">
        <v>1.622246220684</v>
      </c>
      <c r="AB99" s="69">
        <v>1.1353879243439999</v>
      </c>
      <c r="AC99" s="69">
        <v>1.1839459914648001</v>
      </c>
      <c r="AD99" s="69">
        <v>1.335347587962</v>
      </c>
      <c r="AE99" s="69">
        <v>1.1744825448959999</v>
      </c>
      <c r="AF99" s="69">
        <v>1.013209136046</v>
      </c>
      <c r="AG99" s="69">
        <v>1.0739018045519999</v>
      </c>
      <c r="AH99" s="69">
        <v>0.80020382546444502</v>
      </c>
      <c r="AI99" s="69">
        <v>0.929310639151948</v>
      </c>
      <c r="AJ99" s="69">
        <v>0.80969214206082096</v>
      </c>
      <c r="AK99" s="31">
        <f t="shared" si="83"/>
        <v>-0.93830448719249526</v>
      </c>
      <c r="AL99" s="39">
        <f t="shared" si="84"/>
        <v>-8.5937437310352083E-2</v>
      </c>
      <c r="AM99" s="39">
        <f t="shared" si="85"/>
        <v>-0.12871745146519153</v>
      </c>
      <c r="AN99" s="46">
        <f t="shared" si="87"/>
        <v>1.3130726081794465E-3</v>
      </c>
    </row>
    <row r="100" spans="1:40" ht="14.5" hidden="1" outlineLevel="2" x14ac:dyDescent="0.35">
      <c r="A100" s="51" t="str">
        <f t="shared" si="106"/>
        <v>CO</v>
      </c>
      <c r="B100" s="13" t="s">
        <v>37</v>
      </c>
      <c r="C100" s="13" t="s">
        <v>7</v>
      </c>
      <c r="D100" s="18" t="s">
        <v>7</v>
      </c>
      <c r="E100" s="60">
        <v>28.834510915712901</v>
      </c>
      <c r="F100" s="69">
        <v>30.041982049676101</v>
      </c>
      <c r="G100" s="69">
        <v>31.457321364269699</v>
      </c>
      <c r="H100" s="69">
        <v>32.538134229217903</v>
      </c>
      <c r="I100" s="69">
        <v>33.637742776281897</v>
      </c>
      <c r="J100" s="69">
        <v>34.632356877032997</v>
      </c>
      <c r="K100" s="69">
        <v>35.6655098734456</v>
      </c>
      <c r="L100" s="69">
        <v>36.646340844066401</v>
      </c>
      <c r="M100" s="69">
        <v>37.947204557666197</v>
      </c>
      <c r="N100" s="69">
        <v>39.107997867770898</v>
      </c>
      <c r="O100" s="69">
        <v>40.1465615700059</v>
      </c>
      <c r="P100" s="69">
        <v>41.116462971399301</v>
      </c>
      <c r="Q100" s="69">
        <v>42.191580029905801</v>
      </c>
      <c r="R100" s="69">
        <v>43.486248389887699</v>
      </c>
      <c r="S100" s="69">
        <v>44.638567349455698</v>
      </c>
      <c r="T100" s="69">
        <v>45.760332985625197</v>
      </c>
      <c r="U100" s="69">
        <v>46.900859980562501</v>
      </c>
      <c r="V100" s="69">
        <v>47.986272631450802</v>
      </c>
      <c r="W100" s="69">
        <v>49.127305977141503</v>
      </c>
      <c r="X100" s="69">
        <v>50.340675036563297</v>
      </c>
      <c r="Y100" s="69">
        <v>51.848257947553499</v>
      </c>
      <c r="Z100" s="69">
        <v>52.8569193386923</v>
      </c>
      <c r="AA100" s="69">
        <v>54.283875266672901</v>
      </c>
      <c r="AB100" s="69">
        <v>55.607918244504702</v>
      </c>
      <c r="AC100" s="69">
        <v>56.2194755598683</v>
      </c>
      <c r="AD100" s="69">
        <v>57.786118744804703</v>
      </c>
      <c r="AE100" s="69">
        <v>60.087332160795</v>
      </c>
      <c r="AF100" s="69">
        <v>60.402926455914098</v>
      </c>
      <c r="AG100" s="69">
        <v>61.4524864584114</v>
      </c>
      <c r="AH100" s="69">
        <v>62.736553800162497</v>
      </c>
      <c r="AI100" s="69">
        <v>63.465346618382299</v>
      </c>
      <c r="AJ100" s="69">
        <v>64.653151406951594</v>
      </c>
      <c r="AK100" s="31">
        <f t="shared" si="83"/>
        <v>1.242214254853891</v>
      </c>
      <c r="AL100" s="39">
        <f t="shared" si="84"/>
        <v>2.638941556445995E-2</v>
      </c>
      <c r="AM100" s="39">
        <f t="shared" si="85"/>
        <v>1.871580085604152E-2</v>
      </c>
      <c r="AN100" s="46">
        <f t="shared" si="87"/>
        <v>0.10484760532425873</v>
      </c>
    </row>
    <row r="101" spans="1:40" ht="14.5" hidden="1" outlineLevel="2" x14ac:dyDescent="0.35">
      <c r="A101" s="51" t="str">
        <f t="shared" si="106"/>
        <v>CO</v>
      </c>
      <c r="B101" s="13" t="s">
        <v>37</v>
      </c>
      <c r="C101" s="13" t="s">
        <v>8</v>
      </c>
      <c r="D101" s="18" t="s">
        <v>8</v>
      </c>
      <c r="E101" s="60">
        <v>84.326265482348205</v>
      </c>
      <c r="F101" s="69">
        <v>84.334525872948205</v>
      </c>
      <c r="G101" s="69">
        <v>84.338419593108199</v>
      </c>
      <c r="H101" s="69">
        <v>84.345264844708197</v>
      </c>
      <c r="I101" s="69">
        <v>84.343114761388193</v>
      </c>
      <c r="J101" s="69">
        <v>84.408106914548199</v>
      </c>
      <c r="K101" s="69">
        <v>85.318001111024898</v>
      </c>
      <c r="L101" s="69">
        <v>86.547341762374103</v>
      </c>
      <c r="M101" s="69">
        <v>87.845522919369202</v>
      </c>
      <c r="N101" s="69">
        <v>89.058826267233499</v>
      </c>
      <c r="O101" s="69">
        <v>90.469604923442304</v>
      </c>
      <c r="P101" s="69">
        <v>91.604494569493795</v>
      </c>
      <c r="Q101" s="69">
        <v>91.273164477844702</v>
      </c>
      <c r="R101" s="69">
        <v>91.280589488200903</v>
      </c>
      <c r="S101" s="69">
        <v>91.406185298458297</v>
      </c>
      <c r="T101" s="69">
        <v>91.524571592656201</v>
      </c>
      <c r="U101" s="69">
        <v>91.122666219500005</v>
      </c>
      <c r="V101" s="69">
        <v>91.101121316504106</v>
      </c>
      <c r="W101" s="69">
        <v>90.690152121122296</v>
      </c>
      <c r="X101" s="69">
        <v>90.125588161848796</v>
      </c>
      <c r="Y101" s="69">
        <v>89.380562525585006</v>
      </c>
      <c r="Z101" s="69">
        <v>88.669255651816599</v>
      </c>
      <c r="AA101" s="69">
        <v>87.920249422460003</v>
      </c>
      <c r="AB101" s="69">
        <v>87.381594199387195</v>
      </c>
      <c r="AC101" s="69">
        <v>85.705269479692006</v>
      </c>
      <c r="AD101" s="69">
        <v>83.780294070410903</v>
      </c>
      <c r="AE101" s="69">
        <v>82.3500197642377</v>
      </c>
      <c r="AF101" s="69">
        <v>80.733755027777704</v>
      </c>
      <c r="AG101" s="69">
        <v>79.044724244844105</v>
      </c>
      <c r="AH101" s="69">
        <v>78.776382059446803</v>
      </c>
      <c r="AI101" s="69">
        <v>78.766756330366803</v>
      </c>
      <c r="AJ101" s="69">
        <v>79.109696939806796</v>
      </c>
      <c r="AK101" s="31">
        <f t="shared" si="83"/>
        <v>-6.1861728521979686E-2</v>
      </c>
      <c r="AL101" s="39">
        <f t="shared" si="84"/>
        <v>-2.0578130156529983E-3</v>
      </c>
      <c r="AM101" s="39">
        <f t="shared" si="85"/>
        <v>4.3538749774285623E-3</v>
      </c>
      <c r="AN101" s="46">
        <f t="shared" si="87"/>
        <v>0.12829169346839833</v>
      </c>
    </row>
    <row r="102" spans="1:40" ht="15" collapsed="1" thickBot="1" x14ac:dyDescent="0.4">
      <c r="A102" s="51" t="str">
        <f t="shared" si="106"/>
        <v/>
      </c>
      <c r="B102" s="13"/>
      <c r="C102" s="13"/>
      <c r="D102" s="21" t="s">
        <v>38</v>
      </c>
      <c r="E102" s="62">
        <f>SUBTOTAL(9,E103:E110)</f>
        <v>0</v>
      </c>
      <c r="F102" s="71">
        <f t="shared" ref="F102:AH102" si="111">SUBTOTAL(9,F103:F110)</f>
        <v>0</v>
      </c>
      <c r="G102" s="71">
        <f t="shared" si="111"/>
        <v>0</v>
      </c>
      <c r="H102" s="71">
        <f t="shared" si="111"/>
        <v>0</v>
      </c>
      <c r="I102" s="71">
        <f t="shared" si="111"/>
        <v>0</v>
      </c>
      <c r="J102" s="71">
        <f t="shared" si="111"/>
        <v>0</v>
      </c>
      <c r="K102" s="71">
        <f t="shared" si="111"/>
        <v>0</v>
      </c>
      <c r="L102" s="71">
        <f t="shared" si="111"/>
        <v>0</v>
      </c>
      <c r="M102" s="71">
        <f t="shared" si="111"/>
        <v>0</v>
      </c>
      <c r="N102" s="71">
        <f t="shared" si="111"/>
        <v>0</v>
      </c>
      <c r="O102" s="71">
        <f t="shared" si="111"/>
        <v>0</v>
      </c>
      <c r="P102" s="71">
        <f t="shared" si="111"/>
        <v>0</v>
      </c>
      <c r="Q102" s="71">
        <f t="shared" si="111"/>
        <v>0</v>
      </c>
      <c r="R102" s="71">
        <f t="shared" si="111"/>
        <v>0</v>
      </c>
      <c r="S102" s="71">
        <f t="shared" si="111"/>
        <v>0</v>
      </c>
      <c r="T102" s="71">
        <f t="shared" si="111"/>
        <v>0</v>
      </c>
      <c r="U102" s="71">
        <f t="shared" si="111"/>
        <v>0</v>
      </c>
      <c r="V102" s="71">
        <f t="shared" si="111"/>
        <v>0</v>
      </c>
      <c r="W102" s="71">
        <f t="shared" si="111"/>
        <v>0</v>
      </c>
      <c r="X102" s="71">
        <f t="shared" si="111"/>
        <v>0</v>
      </c>
      <c r="Y102" s="71">
        <f t="shared" si="111"/>
        <v>0</v>
      </c>
      <c r="Z102" s="71">
        <f t="shared" si="111"/>
        <v>0</v>
      </c>
      <c r="AA102" s="71">
        <f t="shared" si="111"/>
        <v>0</v>
      </c>
      <c r="AB102" s="71">
        <f t="shared" si="111"/>
        <v>0</v>
      </c>
      <c r="AC102" s="71">
        <f t="shared" si="111"/>
        <v>0</v>
      </c>
      <c r="AD102" s="71">
        <f t="shared" si="111"/>
        <v>0</v>
      </c>
      <c r="AE102" s="71">
        <f t="shared" ref="AE102:AF102" si="112">SUBTOTAL(9,AE103:AE110)</f>
        <v>0</v>
      </c>
      <c r="AF102" s="71">
        <f t="shared" si="112"/>
        <v>0</v>
      </c>
      <c r="AG102" s="71">
        <f t="shared" ref="AG102" si="113">SUBTOTAL(9,AG103:AG110)</f>
        <v>0</v>
      </c>
      <c r="AH102" s="71">
        <f t="shared" si="111"/>
        <v>0</v>
      </c>
      <c r="AI102" s="71">
        <f t="shared" ref="AI102:AJ102" si="114">SUBTOTAL(9,AI103:AI110)</f>
        <v>0</v>
      </c>
      <c r="AJ102" s="71">
        <f t="shared" si="114"/>
        <v>0</v>
      </c>
      <c r="AK102" s="33" t="str">
        <f t="shared" si="83"/>
        <v/>
      </c>
      <c r="AL102" s="41" t="str">
        <f t="shared" si="84"/>
        <v/>
      </c>
      <c r="AM102" s="41" t="str">
        <f t="shared" si="85"/>
        <v/>
      </c>
      <c r="AN102" s="48">
        <f t="shared" si="87"/>
        <v>0</v>
      </c>
    </row>
    <row r="103" spans="1:40" ht="14.5" hidden="1" outlineLevel="1" x14ac:dyDescent="0.35">
      <c r="A103" s="51" t="str">
        <f t="shared" si="106"/>
        <v>CO</v>
      </c>
      <c r="B103" s="13" t="s">
        <v>39</v>
      </c>
      <c r="C103" s="13"/>
      <c r="D103" s="22" t="s">
        <v>39</v>
      </c>
      <c r="E103" s="59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30" t="str">
        <f t="shared" si="83"/>
        <v/>
      </c>
      <c r="AL103" s="38" t="str">
        <f t="shared" si="84"/>
        <v/>
      </c>
      <c r="AM103" s="38" t="str">
        <f t="shared" si="85"/>
        <v/>
      </c>
      <c r="AN103" s="45">
        <f t="shared" si="87"/>
        <v>0</v>
      </c>
    </row>
    <row r="104" spans="1:40" ht="14.5" hidden="1" outlineLevel="1" x14ac:dyDescent="0.35">
      <c r="A104" s="51" t="str">
        <f t="shared" si="106"/>
        <v/>
      </c>
      <c r="B104" s="13"/>
      <c r="C104" s="13"/>
      <c r="D104" s="22" t="s">
        <v>40</v>
      </c>
      <c r="E104" s="59">
        <f>SUBTOTAL(9,E105:E108)</f>
        <v>0</v>
      </c>
      <c r="F104" s="67">
        <f t="shared" ref="F104:AH104" si="115">SUBTOTAL(9,F105:F108)</f>
        <v>0</v>
      </c>
      <c r="G104" s="67">
        <f t="shared" si="115"/>
        <v>0</v>
      </c>
      <c r="H104" s="67">
        <f t="shared" si="115"/>
        <v>0</v>
      </c>
      <c r="I104" s="67">
        <f t="shared" si="115"/>
        <v>0</v>
      </c>
      <c r="J104" s="67">
        <f t="shared" si="115"/>
        <v>0</v>
      </c>
      <c r="K104" s="67">
        <f t="shared" si="115"/>
        <v>0</v>
      </c>
      <c r="L104" s="67">
        <f t="shared" si="115"/>
        <v>0</v>
      </c>
      <c r="M104" s="67">
        <f t="shared" si="115"/>
        <v>0</v>
      </c>
      <c r="N104" s="67">
        <f t="shared" si="115"/>
        <v>0</v>
      </c>
      <c r="O104" s="67">
        <f t="shared" si="115"/>
        <v>0</v>
      </c>
      <c r="P104" s="67">
        <f t="shared" si="115"/>
        <v>0</v>
      </c>
      <c r="Q104" s="67">
        <f t="shared" si="115"/>
        <v>0</v>
      </c>
      <c r="R104" s="67">
        <f t="shared" si="115"/>
        <v>0</v>
      </c>
      <c r="S104" s="67">
        <f t="shared" si="115"/>
        <v>0</v>
      </c>
      <c r="T104" s="67">
        <f t="shared" si="115"/>
        <v>0</v>
      </c>
      <c r="U104" s="67">
        <f t="shared" si="115"/>
        <v>0</v>
      </c>
      <c r="V104" s="67">
        <f t="shared" si="115"/>
        <v>0</v>
      </c>
      <c r="W104" s="67">
        <f t="shared" si="115"/>
        <v>0</v>
      </c>
      <c r="X104" s="67">
        <f t="shared" si="115"/>
        <v>0</v>
      </c>
      <c r="Y104" s="67">
        <f t="shared" si="115"/>
        <v>0</v>
      </c>
      <c r="Z104" s="67">
        <f t="shared" si="115"/>
        <v>0</v>
      </c>
      <c r="AA104" s="67">
        <f t="shared" si="115"/>
        <v>0</v>
      </c>
      <c r="AB104" s="67">
        <f t="shared" si="115"/>
        <v>0</v>
      </c>
      <c r="AC104" s="67">
        <f t="shared" si="115"/>
        <v>0</v>
      </c>
      <c r="AD104" s="67">
        <f t="shared" si="115"/>
        <v>0</v>
      </c>
      <c r="AE104" s="67">
        <f t="shared" ref="AE104:AF104" si="116">SUBTOTAL(9,AE105:AE108)</f>
        <v>0</v>
      </c>
      <c r="AF104" s="67">
        <f t="shared" si="116"/>
        <v>0</v>
      </c>
      <c r="AG104" s="67">
        <f t="shared" ref="AG104" si="117">SUBTOTAL(9,AG105:AG108)</f>
        <v>0</v>
      </c>
      <c r="AH104" s="67">
        <f t="shared" si="115"/>
        <v>0</v>
      </c>
      <c r="AI104" s="67">
        <f t="shared" ref="AI104:AJ104" si="118">SUBTOTAL(9,AI105:AI108)</f>
        <v>0</v>
      </c>
      <c r="AJ104" s="67">
        <f t="shared" si="118"/>
        <v>0</v>
      </c>
      <c r="AK104" s="30" t="str">
        <f t="shared" si="83"/>
        <v/>
      </c>
      <c r="AL104" s="38" t="str">
        <f t="shared" si="84"/>
        <v/>
      </c>
      <c r="AM104" s="38" t="str">
        <f t="shared" si="85"/>
        <v/>
      </c>
      <c r="AN104" s="45">
        <f t="shared" si="87"/>
        <v>0</v>
      </c>
    </row>
    <row r="105" spans="1:40" ht="14.5" hidden="1" outlineLevel="2" x14ac:dyDescent="0.35">
      <c r="A105" s="51" t="str">
        <f t="shared" si="106"/>
        <v>CO</v>
      </c>
      <c r="B105" s="13" t="s">
        <v>48</v>
      </c>
      <c r="C105" s="13"/>
      <c r="D105" s="23" t="s">
        <v>41</v>
      </c>
      <c r="E105" s="61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  <c r="AK105" s="32" t="str">
        <f t="shared" si="83"/>
        <v/>
      </c>
      <c r="AL105" s="40" t="str">
        <f t="shared" si="84"/>
        <v/>
      </c>
      <c r="AM105" s="40" t="str">
        <f t="shared" si="85"/>
        <v/>
      </c>
      <c r="AN105" s="47">
        <f t="shared" si="87"/>
        <v>0</v>
      </c>
    </row>
    <row r="106" spans="1:40" ht="14.5" hidden="1" outlineLevel="2" x14ac:dyDescent="0.35">
      <c r="A106" s="51" t="str">
        <f t="shared" si="106"/>
        <v>CO</v>
      </c>
      <c r="B106" s="13" t="s">
        <v>49</v>
      </c>
      <c r="C106" s="13"/>
      <c r="D106" s="23" t="s">
        <v>42</v>
      </c>
      <c r="E106" s="61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32" t="str">
        <f t="shared" si="83"/>
        <v/>
      </c>
      <c r="AL106" s="40" t="str">
        <f t="shared" si="84"/>
        <v/>
      </c>
      <c r="AM106" s="40" t="str">
        <f t="shared" si="85"/>
        <v/>
      </c>
      <c r="AN106" s="47">
        <f t="shared" si="87"/>
        <v>0</v>
      </c>
    </row>
    <row r="107" spans="1:40" ht="14.5" hidden="1" outlineLevel="2" x14ac:dyDescent="0.35">
      <c r="A107" s="51" t="str">
        <f t="shared" si="106"/>
        <v>CO</v>
      </c>
      <c r="B107" s="13" t="s">
        <v>50</v>
      </c>
      <c r="C107" s="13"/>
      <c r="D107" s="23" t="s">
        <v>43</v>
      </c>
      <c r="E107" s="61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  <c r="AK107" s="32" t="str">
        <f t="shared" si="83"/>
        <v/>
      </c>
      <c r="AL107" s="40" t="str">
        <f t="shared" si="84"/>
        <v/>
      </c>
      <c r="AM107" s="40" t="str">
        <f t="shared" si="85"/>
        <v/>
      </c>
      <c r="AN107" s="47">
        <f t="shared" si="87"/>
        <v>0</v>
      </c>
    </row>
    <row r="108" spans="1:40" ht="14.5" hidden="1" outlineLevel="2" x14ac:dyDescent="0.35">
      <c r="A108" s="51" t="str">
        <f t="shared" si="106"/>
        <v>CO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83"/>
        <v/>
      </c>
      <c r="AL108" s="40" t="str">
        <f t="shared" si="84"/>
        <v/>
      </c>
      <c r="AM108" s="40" t="str">
        <f t="shared" si="85"/>
        <v/>
      </c>
      <c r="AN108" s="47">
        <f t="shared" si="87"/>
        <v>0</v>
      </c>
    </row>
    <row r="109" spans="1:40" ht="14.5" hidden="1" outlineLevel="1" x14ac:dyDescent="0.35">
      <c r="A109" s="51" t="str">
        <f t="shared" si="106"/>
        <v>CO</v>
      </c>
      <c r="B109" s="50" t="s">
        <v>51</v>
      </c>
      <c r="C109" s="13"/>
      <c r="D109" s="22" t="s">
        <v>44</v>
      </c>
      <c r="E109" s="59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30" t="str">
        <f t="shared" si="83"/>
        <v/>
      </c>
      <c r="AL109" s="38" t="str">
        <f t="shared" si="84"/>
        <v/>
      </c>
      <c r="AM109" s="38" t="str">
        <f t="shared" si="85"/>
        <v/>
      </c>
      <c r="AN109" s="45">
        <f t="shared" si="87"/>
        <v>0</v>
      </c>
    </row>
    <row r="110" spans="1:40" ht="15" hidden="1" outlineLevel="1" thickBot="1" x14ac:dyDescent="0.4">
      <c r="A110" s="51" t="str">
        <f t="shared" si="106"/>
        <v>CO</v>
      </c>
      <c r="B110" s="13" t="s">
        <v>45</v>
      </c>
      <c r="C110" s="13"/>
      <c r="D110" s="22" t="s">
        <v>45</v>
      </c>
      <c r="E110" s="59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30" t="str">
        <f t="shared" si="83"/>
        <v/>
      </c>
      <c r="AL110" s="38" t="str">
        <f t="shared" si="84"/>
        <v/>
      </c>
      <c r="AM110" s="38" t="str">
        <f t="shared" si="85"/>
        <v/>
      </c>
      <c r="AN110" s="45">
        <f t="shared" si="87"/>
        <v>0</v>
      </c>
    </row>
    <row r="111" spans="1:40" ht="14.5" collapsed="1" x14ac:dyDescent="0.35">
      <c r="A111" s="51" t="str">
        <f t="shared" si="106"/>
        <v/>
      </c>
      <c r="B111" s="13"/>
      <c r="C111" s="13"/>
      <c r="D111" s="24" t="s">
        <v>46</v>
      </c>
      <c r="E111" s="63">
        <f>SUBTOTAL(9,E112:E113)</f>
        <v>5.5165202178703101</v>
      </c>
      <c r="F111" s="72">
        <f t="shared" ref="F111:AH111" si="119">SUBTOTAL(9,F112:F113)</f>
        <v>6.3712933069402595</v>
      </c>
      <c r="G111" s="72">
        <f t="shared" si="119"/>
        <v>4.8532282359956795</v>
      </c>
      <c r="H111" s="72">
        <f t="shared" si="119"/>
        <v>4.98626855447979</v>
      </c>
      <c r="I111" s="72">
        <f t="shared" si="119"/>
        <v>7.1220466123219204</v>
      </c>
      <c r="J111" s="72">
        <f t="shared" si="119"/>
        <v>6.1478942478985896</v>
      </c>
      <c r="K111" s="72">
        <f t="shared" si="119"/>
        <v>5.9565176854186195</v>
      </c>
      <c r="L111" s="72">
        <f t="shared" si="119"/>
        <v>5.9251441190964904</v>
      </c>
      <c r="M111" s="72">
        <f t="shared" si="119"/>
        <v>5.9885314374427701</v>
      </c>
      <c r="N111" s="72">
        <f t="shared" si="119"/>
        <v>5.5483406568684002</v>
      </c>
      <c r="O111" s="72">
        <f t="shared" si="119"/>
        <v>5.0186533783536298</v>
      </c>
      <c r="P111" s="72">
        <f t="shared" si="119"/>
        <v>5.4311465590233006</v>
      </c>
      <c r="Q111" s="72">
        <f t="shared" si="119"/>
        <v>5.5658584892435901</v>
      </c>
      <c r="R111" s="72">
        <f t="shared" si="119"/>
        <v>5.6404634545812904</v>
      </c>
      <c r="S111" s="72">
        <f t="shared" si="119"/>
        <v>5.5975938821487299</v>
      </c>
      <c r="T111" s="72">
        <f t="shared" si="119"/>
        <v>6.4720535245453599</v>
      </c>
      <c r="U111" s="72">
        <f t="shared" si="119"/>
        <v>6.1663456386555699</v>
      </c>
      <c r="V111" s="72">
        <f t="shared" si="119"/>
        <v>6.27718127902713</v>
      </c>
      <c r="W111" s="72">
        <f t="shared" si="119"/>
        <v>6.70244354951926</v>
      </c>
      <c r="X111" s="72">
        <f t="shared" si="119"/>
        <v>6.1871800941625201</v>
      </c>
      <c r="Y111" s="72">
        <f t="shared" si="119"/>
        <v>6.8232917336481798</v>
      </c>
      <c r="Z111" s="72">
        <f t="shared" si="119"/>
        <v>7.3364376028695197</v>
      </c>
      <c r="AA111" s="72">
        <f t="shared" si="119"/>
        <v>6.9071781313215794</v>
      </c>
      <c r="AB111" s="72">
        <f t="shared" si="119"/>
        <v>6.7469118330748898</v>
      </c>
      <c r="AC111" s="72">
        <f t="shared" si="119"/>
        <v>6.7426946033398707</v>
      </c>
      <c r="AD111" s="72">
        <f t="shared" si="119"/>
        <v>7.1573874792335896</v>
      </c>
      <c r="AE111" s="72">
        <f t="shared" ref="AE111:AF111" si="120">SUBTOTAL(9,AE112:AE113)</f>
        <v>7.929406780382239</v>
      </c>
      <c r="AF111" s="72">
        <f t="shared" si="120"/>
        <v>8.4709251913191803</v>
      </c>
      <c r="AG111" s="72">
        <f t="shared" ref="AG111" si="121">SUBTOTAL(9,AG112:AG113)</f>
        <v>8.9193407849944997</v>
      </c>
      <c r="AH111" s="72">
        <f t="shared" si="119"/>
        <v>9.0604912652483307</v>
      </c>
      <c r="AI111" s="72">
        <f t="shared" ref="AI111:AJ111" si="122">SUBTOTAL(9,AI112:AI113)</f>
        <v>4.6701968320929996</v>
      </c>
      <c r="AJ111" s="72">
        <f t="shared" si="122"/>
        <v>2.7677944686138103</v>
      </c>
      <c r="AK111" s="34">
        <f t="shared" si="83"/>
        <v>-0.49827167139752893</v>
      </c>
      <c r="AL111" s="42">
        <f t="shared" si="84"/>
        <v>-2.2002606098238231E-2</v>
      </c>
      <c r="AM111" s="42">
        <f t="shared" si="85"/>
        <v>-0.40734950407360171</v>
      </c>
      <c r="AN111" s="49">
        <f t="shared" si="87"/>
        <v>4.4885147243214638E-3</v>
      </c>
    </row>
    <row r="112" spans="1:40" ht="14.5" hidden="1" outlineLevel="1" x14ac:dyDescent="0.35">
      <c r="A112" s="51" t="str">
        <f t="shared" si="106"/>
        <v>CO</v>
      </c>
      <c r="B112" s="13" t="s">
        <v>52</v>
      </c>
      <c r="C112" s="13"/>
      <c r="D112" s="22" t="s">
        <v>32</v>
      </c>
      <c r="E112" s="54">
        <v>2.2175693053919998</v>
      </c>
      <c r="F112" s="55">
        <v>2.152742942508</v>
      </c>
      <c r="G112" s="55">
        <v>2.1149261707560001</v>
      </c>
      <c r="H112" s="55">
        <v>2.1540567694799999</v>
      </c>
      <c r="I112" s="55">
        <v>2.1471614330820001</v>
      </c>
      <c r="J112" s="55">
        <v>2.680695862746</v>
      </c>
      <c r="K112" s="55">
        <v>2.7169403313360001</v>
      </c>
      <c r="L112" s="55">
        <v>2.7262901904480001</v>
      </c>
      <c r="M112" s="55">
        <v>2.9564910772980002</v>
      </c>
      <c r="N112" s="55">
        <v>3.069808565682</v>
      </c>
      <c r="O112" s="55">
        <v>2.998965346866</v>
      </c>
      <c r="P112" s="55">
        <v>3.2424435101340001</v>
      </c>
      <c r="Q112" s="55">
        <v>3.2325555625860001</v>
      </c>
      <c r="R112" s="55">
        <v>3.337967027166</v>
      </c>
      <c r="S112" s="55">
        <v>3.7164758499000001</v>
      </c>
      <c r="T112" s="55">
        <v>3.9541841932478299</v>
      </c>
      <c r="U112" s="55">
        <v>3.7658331135610301</v>
      </c>
      <c r="V112" s="55">
        <v>3.8395823535807598</v>
      </c>
      <c r="W112" s="55">
        <v>3.9615604827262199</v>
      </c>
      <c r="X112" s="55">
        <v>3.7091932247081201</v>
      </c>
      <c r="Y112" s="55">
        <v>3.8659161516647802</v>
      </c>
      <c r="Z112" s="55">
        <v>4.0709315852836703</v>
      </c>
      <c r="AA112" s="55">
        <v>4.1936694031210999</v>
      </c>
      <c r="AB112" s="55">
        <v>4.17790033947563</v>
      </c>
      <c r="AC112" s="55">
        <v>4.3407557985322702</v>
      </c>
      <c r="AD112" s="55">
        <v>4.59221676445567</v>
      </c>
      <c r="AE112" s="55">
        <v>5.4709540579399096</v>
      </c>
      <c r="AF112" s="55">
        <v>6.1477708097370298</v>
      </c>
      <c r="AG112" s="55">
        <v>6.4731740346740496</v>
      </c>
      <c r="AH112" s="55">
        <v>6.44164828451557</v>
      </c>
      <c r="AI112" s="55">
        <v>2.6224064715276998</v>
      </c>
      <c r="AJ112" s="55">
        <v>1.52904384853354</v>
      </c>
      <c r="AK112" s="30">
        <f t="shared" ref="AK112:AK113" si="123">IFERROR(AJ112/E112-1,"")</f>
        <v>-0.31048655624169952</v>
      </c>
      <c r="AL112" s="40">
        <f t="shared" si="84"/>
        <v>-1.1920927063349018E-2</v>
      </c>
      <c r="AM112" s="38">
        <f t="shared" si="85"/>
        <v>-0.41693102685077432</v>
      </c>
      <c r="AN112" s="45">
        <f t="shared" si="87"/>
        <v>2.4796407052989035E-3</v>
      </c>
    </row>
    <row r="113" spans="1:40" ht="14.5" hidden="1" outlineLevel="1" x14ac:dyDescent="0.35">
      <c r="A113" s="51" t="str">
        <f t="shared" si="106"/>
        <v>CO</v>
      </c>
      <c r="B113" s="13" t="s">
        <v>53</v>
      </c>
      <c r="C113" s="13"/>
      <c r="D113" s="22" t="s">
        <v>33</v>
      </c>
      <c r="E113" s="54">
        <v>3.2989509124783098</v>
      </c>
      <c r="F113" s="55">
        <v>4.2185503644322599</v>
      </c>
      <c r="G113" s="55">
        <v>2.7383020652396799</v>
      </c>
      <c r="H113" s="55">
        <v>2.8322117849997901</v>
      </c>
      <c r="I113" s="55">
        <v>4.9748851792399202</v>
      </c>
      <c r="J113" s="55">
        <v>3.46719838515259</v>
      </c>
      <c r="K113" s="55">
        <v>3.2395773540826198</v>
      </c>
      <c r="L113" s="55">
        <v>3.1988539286484898</v>
      </c>
      <c r="M113" s="55">
        <v>3.0320403601447699</v>
      </c>
      <c r="N113" s="55">
        <v>2.4785320911864002</v>
      </c>
      <c r="O113" s="55">
        <v>2.0196880314876302</v>
      </c>
      <c r="P113" s="55">
        <v>2.1887030488893</v>
      </c>
      <c r="Q113" s="55">
        <v>2.33330292665759</v>
      </c>
      <c r="R113" s="55">
        <v>2.3024964274152899</v>
      </c>
      <c r="S113" s="55">
        <v>1.88111803224873</v>
      </c>
      <c r="T113" s="55">
        <v>2.51786933129753</v>
      </c>
      <c r="U113" s="55">
        <v>2.4005125250945398</v>
      </c>
      <c r="V113" s="55">
        <v>2.4375989254463701</v>
      </c>
      <c r="W113" s="55">
        <v>2.7408830667930402</v>
      </c>
      <c r="X113" s="55">
        <v>2.4779868694544001</v>
      </c>
      <c r="Y113" s="55">
        <v>2.9573755819834</v>
      </c>
      <c r="Z113" s="55">
        <v>3.2655060175858499</v>
      </c>
      <c r="AA113" s="55">
        <v>2.7135087282004799</v>
      </c>
      <c r="AB113" s="55">
        <v>2.5690114935992598</v>
      </c>
      <c r="AC113" s="55">
        <v>2.4019388048076</v>
      </c>
      <c r="AD113" s="55">
        <v>2.5651707147779201</v>
      </c>
      <c r="AE113" s="55">
        <v>2.4584527224423298</v>
      </c>
      <c r="AF113" s="55">
        <v>2.32315438158215</v>
      </c>
      <c r="AG113" s="55">
        <v>2.4461667503204501</v>
      </c>
      <c r="AH113" s="80">
        <v>2.6188429807327598</v>
      </c>
      <c r="AI113" s="80">
        <v>2.0477903605652998</v>
      </c>
      <c r="AJ113" s="80">
        <v>1.23875062008027</v>
      </c>
      <c r="AK113" s="30">
        <f t="shared" si="123"/>
        <v>-0.62450165129930091</v>
      </c>
      <c r="AL113" s="40">
        <f t="shared" si="84"/>
        <v>-3.1102850001481719E-2</v>
      </c>
      <c r="AM113" s="38">
        <f t="shared" si="85"/>
        <v>-0.39507937729606823</v>
      </c>
      <c r="AN113" s="45">
        <f t="shared" si="87"/>
        <v>2.0088740190225599E-3</v>
      </c>
    </row>
    <row r="114" spans="1:40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</sheetPr>
  <dimension ref="A1:AO115"/>
  <sheetViews>
    <sheetView workbookViewId="0">
      <pane xSplit="4" ySplit="12" topLeftCell="E13" activePane="bottomRight" state="frozen"/>
      <selection activeCell="D1" sqref="D1"/>
      <selection pane="topRight" activeCell="E1" sqref="E1"/>
      <selection pane="bottomLeft" activeCell="D13" sqref="D13"/>
      <selection pane="bottomRight" activeCell="D1" sqref="D1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0.58203125" customWidth="1"/>
    <col min="5" max="36" width="10.58203125" customWidth="1"/>
    <col min="37" max="39" width="14.58203125" customWidth="1"/>
    <col min="40" max="40" width="20.58203125" customWidth="1"/>
  </cols>
  <sheetData>
    <row r="1" spans="1:40" ht="15" customHeight="1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0" ht="15" customHeight="1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5" customHeight="1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0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0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0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0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0" ht="16.5" x14ac:dyDescent="0.45">
      <c r="A8" s="51"/>
      <c r="B8" s="1"/>
      <c r="C8" s="1"/>
      <c r="D8" s="4" t="s">
        <v>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0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0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0" ht="31" x14ac:dyDescent="0.35">
      <c r="A11" s="51"/>
      <c r="B11" s="8"/>
      <c r="C11" s="8"/>
      <c r="D11" s="9"/>
      <c r="E11" s="10">
        <v>1990</v>
      </c>
      <c r="F11" s="10">
        <v>1991</v>
      </c>
      <c r="G11" s="10">
        <v>1992</v>
      </c>
      <c r="H11" s="10">
        <v>1993</v>
      </c>
      <c r="I11" s="10">
        <v>1994</v>
      </c>
      <c r="J11" s="10">
        <v>1995</v>
      </c>
      <c r="K11" s="10">
        <v>1996</v>
      </c>
      <c r="L11" s="10">
        <v>1997</v>
      </c>
      <c r="M11" s="10">
        <v>1998</v>
      </c>
      <c r="N11" s="10">
        <v>1999</v>
      </c>
      <c r="O11" s="10">
        <v>2000</v>
      </c>
      <c r="P11" s="10">
        <v>2001</v>
      </c>
      <c r="Q11" s="10">
        <v>2002</v>
      </c>
      <c r="R11" s="10">
        <v>2003</v>
      </c>
      <c r="S11" s="10">
        <v>2004</v>
      </c>
      <c r="T11" s="10">
        <v>2005</v>
      </c>
      <c r="U11" s="10">
        <v>2006</v>
      </c>
      <c r="V11" s="10">
        <v>2007</v>
      </c>
      <c r="W11" s="10">
        <v>2008</v>
      </c>
      <c r="X11" s="10">
        <v>2009</v>
      </c>
      <c r="Y11" s="10">
        <v>2010</v>
      </c>
      <c r="Z11" s="10">
        <v>2011</v>
      </c>
      <c r="AA11" s="10">
        <v>2012</v>
      </c>
      <c r="AB11" s="10">
        <v>2013</v>
      </c>
      <c r="AC11" s="10">
        <v>2014</v>
      </c>
      <c r="AD11" s="10">
        <v>2015</v>
      </c>
      <c r="AE11" s="10">
        <v>2016</v>
      </c>
      <c r="AF11" s="10">
        <v>2017</v>
      </c>
      <c r="AG11" s="10">
        <v>2018</v>
      </c>
      <c r="AH11" s="10">
        <v>2019</v>
      </c>
      <c r="AI11" s="10">
        <v>2020</v>
      </c>
      <c r="AJ11" s="10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0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0" ht="15.5" x14ac:dyDescent="0.35">
      <c r="A13" s="51"/>
      <c r="B13" s="13"/>
      <c r="C13" s="13"/>
      <c r="D13" s="14" t="s">
        <v>1</v>
      </c>
      <c r="E13" s="56">
        <f>SUBTOTAL(9,E14:E110)</f>
        <v>99.506999226475571</v>
      </c>
      <c r="F13" s="64">
        <f t="shared" ref="F13:AH13" si="0">SUBTOTAL(9,F14:F110)</f>
        <v>100.38215542808634</v>
      </c>
      <c r="G13" s="64">
        <f t="shared" si="0"/>
        <v>109.61954992266804</v>
      </c>
      <c r="H13" s="64">
        <f t="shared" si="0"/>
        <v>111.36347948384137</v>
      </c>
      <c r="I13" s="64">
        <f t="shared" si="0"/>
        <v>115.31383450138433</v>
      </c>
      <c r="J13" s="64">
        <f t="shared" si="0"/>
        <v>118.01563142933962</v>
      </c>
      <c r="K13" s="64">
        <f t="shared" si="0"/>
        <v>123.24656418484574</v>
      </c>
      <c r="L13" s="64">
        <f t="shared" si="0"/>
        <v>130.62311706061212</v>
      </c>
      <c r="M13" s="64">
        <f t="shared" si="0"/>
        <v>125.22263578915801</v>
      </c>
      <c r="N13" s="64">
        <f t="shared" si="0"/>
        <v>132.98899578634314</v>
      </c>
      <c r="O13" s="64">
        <f t="shared" si="0"/>
        <v>139.50266398216695</v>
      </c>
      <c r="P13" s="64">
        <f t="shared" si="0"/>
        <v>146.67121698461114</v>
      </c>
      <c r="Q13" s="64">
        <f t="shared" si="0"/>
        <v>149.81937610870642</v>
      </c>
      <c r="R13" s="64">
        <f t="shared" si="0"/>
        <v>158.47320919390486</v>
      </c>
      <c r="S13" s="64">
        <f t="shared" si="0"/>
        <v>152.77835050495</v>
      </c>
      <c r="T13" s="64">
        <f t="shared" si="0"/>
        <v>161.76184904214301</v>
      </c>
      <c r="U13" s="64">
        <f t="shared" si="0"/>
        <v>161.0942480889988</v>
      </c>
      <c r="V13" s="64">
        <f t="shared" si="0"/>
        <v>157.10642987843949</v>
      </c>
      <c r="W13" s="64">
        <f t="shared" si="0"/>
        <v>160.38874507020114</v>
      </c>
      <c r="X13" s="64">
        <f t="shared" si="0"/>
        <v>150.63631819032929</v>
      </c>
      <c r="Y13" s="64">
        <f t="shared" si="0"/>
        <v>149.98969695690388</v>
      </c>
      <c r="Z13" s="64">
        <f t="shared" si="0"/>
        <v>149.71354298789814</v>
      </c>
      <c r="AA13" s="64">
        <f t="shared" si="0"/>
        <v>157.3574494553238</v>
      </c>
      <c r="AB13" s="64">
        <f t="shared" si="0"/>
        <v>157.46767240899041</v>
      </c>
      <c r="AC13" s="64">
        <f t="shared" si="0"/>
        <v>157.64761618093439</v>
      </c>
      <c r="AD13" s="64">
        <f t="shared" si="0"/>
        <v>157.93683050566841</v>
      </c>
      <c r="AE13" s="64">
        <f t="shared" ref="AE13:AF13" si="1">SUBTOTAL(9,AE14:AE110)</f>
        <v>151.20347312836142</v>
      </c>
      <c r="AF13" s="64">
        <f t="shared" si="1"/>
        <v>160.11337561572338</v>
      </c>
      <c r="AG13" s="64">
        <f t="shared" ref="AG13" si="2">SUBTOTAL(9,AG14:AG110)</f>
        <v>164.1263661345717</v>
      </c>
      <c r="AH13" s="64">
        <f t="shared" si="0"/>
        <v>168.52724769834779</v>
      </c>
      <c r="AI13" s="64">
        <f t="shared" ref="AI13:AJ13" si="3">SUBTOTAL(9,AI14:AI110)</f>
        <v>157.96005468700136</v>
      </c>
      <c r="AJ13" s="64">
        <f t="shared" si="3"/>
        <v>160.60364145387382</v>
      </c>
      <c r="AK13" s="27">
        <f t="shared" ref="AK13:AK44" si="4">IFERROR(AJ13/E13-1,"")</f>
        <v>0.61399341455713818</v>
      </c>
      <c r="AL13" s="35">
        <f t="shared" ref="AL13:AL44" si="5">IFERROR(POWER(AJ13/E13,1/(AJ$11-E$11))-1,"")</f>
        <v>1.5562154644362947E-2</v>
      </c>
      <c r="AM13" s="35">
        <f t="shared" ref="AM13:AM44" si="6">IFERROR(AJ13/AI13-1,"")</f>
        <v>1.6735792932654592E-2</v>
      </c>
      <c r="AN13" s="26"/>
    </row>
    <row r="14" spans="1:40" ht="14.5" x14ac:dyDescent="0.35">
      <c r="A14" s="51"/>
      <c r="B14" s="13"/>
      <c r="C14" s="13"/>
      <c r="D14" s="15" t="s">
        <v>2</v>
      </c>
      <c r="E14" s="57">
        <f>SUBTOTAL(9,E15:E101)</f>
        <v>99.506999226475571</v>
      </c>
      <c r="F14" s="65">
        <f t="shared" ref="F14:AH14" si="7">SUBTOTAL(9,F15:F101)</f>
        <v>100.38215542808634</v>
      </c>
      <c r="G14" s="65">
        <f t="shared" si="7"/>
        <v>109.61954992266804</v>
      </c>
      <c r="H14" s="65">
        <f t="shared" si="7"/>
        <v>111.36347948384137</v>
      </c>
      <c r="I14" s="65">
        <f t="shared" si="7"/>
        <v>115.31383450138433</v>
      </c>
      <c r="J14" s="65">
        <f t="shared" si="7"/>
        <v>118.01563142933962</v>
      </c>
      <c r="K14" s="65">
        <f t="shared" si="7"/>
        <v>123.24656418484574</v>
      </c>
      <c r="L14" s="65">
        <f t="shared" si="7"/>
        <v>130.62311706061212</v>
      </c>
      <c r="M14" s="65">
        <f t="shared" si="7"/>
        <v>125.22263578915801</v>
      </c>
      <c r="N14" s="65">
        <f t="shared" si="7"/>
        <v>132.98899578634314</v>
      </c>
      <c r="O14" s="65">
        <f t="shared" si="7"/>
        <v>139.50266398216695</v>
      </c>
      <c r="P14" s="65">
        <f t="shared" si="7"/>
        <v>146.67121698461114</v>
      </c>
      <c r="Q14" s="65">
        <f t="shared" si="7"/>
        <v>149.81937610870642</v>
      </c>
      <c r="R14" s="65">
        <f t="shared" si="7"/>
        <v>158.47320919390486</v>
      </c>
      <c r="S14" s="65">
        <f t="shared" si="7"/>
        <v>152.77835050495</v>
      </c>
      <c r="T14" s="65">
        <f t="shared" si="7"/>
        <v>161.76184904214301</v>
      </c>
      <c r="U14" s="65">
        <f t="shared" si="7"/>
        <v>161.0942480889988</v>
      </c>
      <c r="V14" s="65">
        <f t="shared" si="7"/>
        <v>157.10642987843949</v>
      </c>
      <c r="W14" s="65">
        <f t="shared" si="7"/>
        <v>160.38874507020114</v>
      </c>
      <c r="X14" s="65">
        <f t="shared" si="7"/>
        <v>150.63631819032929</v>
      </c>
      <c r="Y14" s="65">
        <f t="shared" si="7"/>
        <v>149.98969695690388</v>
      </c>
      <c r="Z14" s="65">
        <f t="shared" si="7"/>
        <v>149.71354298789814</v>
      </c>
      <c r="AA14" s="65">
        <f t="shared" si="7"/>
        <v>157.3574494553238</v>
      </c>
      <c r="AB14" s="65">
        <f t="shared" si="7"/>
        <v>157.46767240899041</v>
      </c>
      <c r="AC14" s="65">
        <f t="shared" si="7"/>
        <v>157.64761618093439</v>
      </c>
      <c r="AD14" s="65">
        <f t="shared" si="7"/>
        <v>157.93683050566841</v>
      </c>
      <c r="AE14" s="65">
        <f t="shared" ref="AE14:AF14" si="8">SUBTOTAL(9,AE15:AE101)</f>
        <v>151.20347312836142</v>
      </c>
      <c r="AF14" s="65">
        <f t="shared" si="8"/>
        <v>160.11337561572338</v>
      </c>
      <c r="AG14" s="65">
        <f t="shared" ref="AG14" si="9">SUBTOTAL(9,AG15:AG101)</f>
        <v>164.1263661345717</v>
      </c>
      <c r="AH14" s="65">
        <f t="shared" si="7"/>
        <v>168.52724769834779</v>
      </c>
      <c r="AI14" s="65">
        <f t="shared" ref="AI14:AJ14" si="10">SUBTOTAL(9,AI15:AI101)</f>
        <v>157.96005468700136</v>
      </c>
      <c r="AJ14" s="65">
        <f t="shared" si="10"/>
        <v>160.60364145387382</v>
      </c>
      <c r="AK14" s="28">
        <f t="shared" si="4"/>
        <v>0.61399341455713818</v>
      </c>
      <c r="AL14" s="36">
        <f t="shared" si="5"/>
        <v>1.5562154644362947E-2</v>
      </c>
      <c r="AM14" s="36">
        <f t="shared" si="6"/>
        <v>1.6735792932654592E-2</v>
      </c>
      <c r="AN14" s="43">
        <f t="shared" ref="AN14:AN45" si="11">AJ14/$AJ$13</f>
        <v>1</v>
      </c>
    </row>
    <row r="15" spans="1:40" ht="14.5" collapsed="1" x14ac:dyDescent="0.35">
      <c r="A15" s="51"/>
      <c r="B15" s="13"/>
      <c r="C15" s="13"/>
      <c r="D15" s="16" t="s">
        <v>3</v>
      </c>
      <c r="E15" s="58">
        <f>SUBTOTAL(9,E16:E27)</f>
        <v>22.421148814731492</v>
      </c>
      <c r="F15" s="66">
        <f t="shared" ref="F15:AH15" si="12">SUBTOTAL(9,F16:F27)</f>
        <v>22.651701995499799</v>
      </c>
      <c r="G15" s="66">
        <f t="shared" si="12"/>
        <v>28.242283865647238</v>
      </c>
      <c r="H15" s="66">
        <f t="shared" si="12"/>
        <v>24.773439283186917</v>
      </c>
      <c r="I15" s="66">
        <f t="shared" si="12"/>
        <v>20.859145311114748</v>
      </c>
      <c r="J15" s="66">
        <f t="shared" si="12"/>
        <v>18.010578511340199</v>
      </c>
      <c r="K15" s="66">
        <f t="shared" si="12"/>
        <v>20.847984658431287</v>
      </c>
      <c r="L15" s="66">
        <f t="shared" si="12"/>
        <v>27.036771996024807</v>
      </c>
      <c r="M15" s="66">
        <f t="shared" si="12"/>
        <v>20.788982817360036</v>
      </c>
      <c r="N15" s="66">
        <f t="shared" si="12"/>
        <v>25.563210995735282</v>
      </c>
      <c r="O15" s="66">
        <f t="shared" si="12"/>
        <v>24.236341053810762</v>
      </c>
      <c r="P15" s="66">
        <f t="shared" si="12"/>
        <v>29.848358948590718</v>
      </c>
      <c r="Q15" s="66">
        <f t="shared" si="12"/>
        <v>26.922963038472268</v>
      </c>
      <c r="R15" s="66">
        <f t="shared" si="12"/>
        <v>32.014302928337919</v>
      </c>
      <c r="S15" s="66">
        <f t="shared" si="12"/>
        <v>30.787527216780539</v>
      </c>
      <c r="T15" s="66">
        <f t="shared" si="12"/>
        <v>38.734809594970038</v>
      </c>
      <c r="U15" s="66">
        <f t="shared" si="12"/>
        <v>38.194986742324097</v>
      </c>
      <c r="V15" s="66">
        <f t="shared" si="12"/>
        <v>31.403222117171751</v>
      </c>
      <c r="W15" s="66">
        <f t="shared" si="12"/>
        <v>36.09199211199526</v>
      </c>
      <c r="X15" s="66">
        <f t="shared" si="12"/>
        <v>27.812848641375787</v>
      </c>
      <c r="Y15" s="66">
        <f t="shared" si="12"/>
        <v>25.125884400743633</v>
      </c>
      <c r="Z15" s="66">
        <f t="shared" si="12"/>
        <v>23.769948597987952</v>
      </c>
      <c r="AA15" s="66">
        <f t="shared" si="12"/>
        <v>29.419476020181882</v>
      </c>
      <c r="AB15" s="66">
        <f t="shared" si="12"/>
        <v>24.346530265425731</v>
      </c>
      <c r="AC15" s="66">
        <f t="shared" si="12"/>
        <v>20.709809688527749</v>
      </c>
      <c r="AD15" s="66">
        <f t="shared" si="12"/>
        <v>19.927553026130685</v>
      </c>
      <c r="AE15" s="66">
        <f t="shared" ref="AE15:AF15" si="13">SUBTOTAL(9,AE16:AE27)</f>
        <v>15.531667959242133</v>
      </c>
      <c r="AF15" s="66">
        <f t="shared" si="13"/>
        <v>17.957652310162871</v>
      </c>
      <c r="AG15" s="66">
        <f t="shared" ref="AG15" si="14">SUBTOTAL(9,AG16:AG27)</f>
        <v>17.590763564813834</v>
      </c>
      <c r="AH15" s="66">
        <f t="shared" si="12"/>
        <v>20.438834504382847</v>
      </c>
      <c r="AI15" s="66">
        <f t="shared" ref="AI15:AJ15" si="15">SUBTOTAL(9,AI16:AI27)</f>
        <v>21.154847267529597</v>
      </c>
      <c r="AJ15" s="66">
        <f t="shared" si="15"/>
        <v>21.067916653759934</v>
      </c>
      <c r="AK15" s="29">
        <f t="shared" si="4"/>
        <v>-6.0355166104710811E-2</v>
      </c>
      <c r="AL15" s="37">
        <f t="shared" si="5"/>
        <v>-2.0061563084224909E-3</v>
      </c>
      <c r="AM15" s="37">
        <f t="shared" si="6"/>
        <v>-4.1092527244614985E-3</v>
      </c>
      <c r="AN15" s="44">
        <f t="shared" si="11"/>
        <v>0.13117957017064738</v>
      </c>
    </row>
    <row r="16" spans="1:40" ht="14.5" hidden="1" outlineLevel="1" x14ac:dyDescent="0.35">
      <c r="A16" s="51"/>
      <c r="B16" s="13"/>
      <c r="C16" s="13"/>
      <c r="D16" s="17" t="s">
        <v>4</v>
      </c>
      <c r="E16" s="59">
        <f>SUBTOTAL(9,E17:E20)</f>
        <v>13.1262283852079</v>
      </c>
      <c r="F16" s="67">
        <f t="shared" ref="F16:AH16" si="16">SUBTOTAL(9,F17:F20)</f>
        <v>14.639803046637132</v>
      </c>
      <c r="G16" s="67">
        <f t="shared" si="16"/>
        <v>18.794030096176307</v>
      </c>
      <c r="H16" s="67">
        <f t="shared" si="16"/>
        <v>15.534520346133032</v>
      </c>
      <c r="I16" s="67">
        <f t="shared" si="16"/>
        <v>12.482949718066711</v>
      </c>
      <c r="J16" s="67">
        <f t="shared" si="16"/>
        <v>11.535928519197716</v>
      </c>
      <c r="K16" s="67">
        <f t="shared" si="16"/>
        <v>15.203599931809869</v>
      </c>
      <c r="L16" s="67">
        <f t="shared" si="16"/>
        <v>22.560144493875139</v>
      </c>
      <c r="M16" s="67">
        <f t="shared" si="16"/>
        <v>16.721732729447961</v>
      </c>
      <c r="N16" s="67">
        <f t="shared" si="16"/>
        <v>21.729676836008402</v>
      </c>
      <c r="O16" s="67">
        <f t="shared" si="16"/>
        <v>20.447034994621003</v>
      </c>
      <c r="P16" s="67">
        <f t="shared" si="16"/>
        <v>26.0299788558277</v>
      </c>
      <c r="Q16" s="67">
        <f t="shared" si="16"/>
        <v>23.027797175687841</v>
      </c>
      <c r="R16" s="67">
        <f t="shared" si="16"/>
        <v>28.264354067365861</v>
      </c>
      <c r="S16" s="67">
        <f t="shared" si="16"/>
        <v>26.946706931707318</v>
      </c>
      <c r="T16" s="67">
        <f t="shared" si="16"/>
        <v>34.759388820358303</v>
      </c>
      <c r="U16" s="67">
        <f t="shared" si="16"/>
        <v>34.127406351854134</v>
      </c>
      <c r="V16" s="67">
        <f t="shared" si="16"/>
        <v>27.611600835845831</v>
      </c>
      <c r="W16" s="67">
        <f t="shared" si="16"/>
        <v>32.282247790806139</v>
      </c>
      <c r="X16" s="67">
        <f t="shared" si="16"/>
        <v>23.826042010606095</v>
      </c>
      <c r="Y16" s="67">
        <f t="shared" si="16"/>
        <v>20.956403679600726</v>
      </c>
      <c r="Z16" s="67">
        <f t="shared" si="16"/>
        <v>19.07527702165736</v>
      </c>
      <c r="AA16" s="67">
        <f t="shared" si="16"/>
        <v>24.554024333844385</v>
      </c>
      <c r="AB16" s="67">
        <f t="shared" si="16"/>
        <v>19.702884809964139</v>
      </c>
      <c r="AC16" s="67">
        <f t="shared" si="16"/>
        <v>16.082514958658578</v>
      </c>
      <c r="AD16" s="67">
        <f t="shared" si="16"/>
        <v>15.252665503271947</v>
      </c>
      <c r="AE16" s="67">
        <f t="shared" ref="AE16:AF16" si="17">SUBTOTAL(9,AE17:AE20)</f>
        <v>11.349052305268474</v>
      </c>
      <c r="AF16" s="67">
        <f t="shared" si="17"/>
        <v>13.548314973298899</v>
      </c>
      <c r="AG16" s="67">
        <f t="shared" ref="AG16" si="18">SUBTOTAL(9,AG17:AG20)</f>
        <v>13.132523189471286</v>
      </c>
      <c r="AH16" s="67">
        <f t="shared" si="16"/>
        <v>15.924567022067318</v>
      </c>
      <c r="AI16" s="67">
        <f t="shared" ref="AI16:AJ16" si="19">SUBTOTAL(9,AI17:AI20)</f>
        <v>17.752250354874612</v>
      </c>
      <c r="AJ16" s="67">
        <f t="shared" si="19"/>
        <v>17.454383728009482</v>
      </c>
      <c r="AK16" s="30">
        <f t="shared" si="4"/>
        <v>0.32973335643611312</v>
      </c>
      <c r="AL16" s="38">
        <f t="shared" si="5"/>
        <v>9.2352368957722142E-3</v>
      </c>
      <c r="AM16" s="38">
        <f t="shared" si="6"/>
        <v>-1.677909115242604E-2</v>
      </c>
      <c r="AN16" s="45">
        <f t="shared" si="11"/>
        <v>0.10867987531292975</v>
      </c>
    </row>
    <row r="17" spans="1:40" ht="14.5" hidden="1" outlineLevel="2" x14ac:dyDescent="0.35">
      <c r="A17" s="51" t="s">
        <v>61</v>
      </c>
      <c r="B17" s="13" t="s">
        <v>4</v>
      </c>
      <c r="C17" s="13" t="s">
        <v>5</v>
      </c>
      <c r="D17" s="18" t="s">
        <v>5</v>
      </c>
      <c r="E17" s="60">
        <v>11.206207128599999</v>
      </c>
      <c r="F17" s="69">
        <v>13.682325690000001</v>
      </c>
      <c r="G17" s="69">
        <v>14.789684447999999</v>
      </c>
      <c r="H17" s="69">
        <v>13.658960106</v>
      </c>
      <c r="I17" s="69">
        <v>10.92084444</v>
      </c>
      <c r="J17" s="69">
        <v>9.2084099580000007</v>
      </c>
      <c r="K17" s="69">
        <v>12.7336563899261</v>
      </c>
      <c r="L17" s="69">
        <v>17.861626618746101</v>
      </c>
      <c r="M17" s="69">
        <v>13.6992567258766</v>
      </c>
      <c r="N17" s="69">
        <v>17.356113802559999</v>
      </c>
      <c r="O17" s="69">
        <v>16.912888353679001</v>
      </c>
      <c r="P17" s="69">
        <v>20.640847189057698</v>
      </c>
      <c r="Q17" s="69">
        <v>17.6208129977386</v>
      </c>
      <c r="R17" s="69">
        <v>16.423021136929801</v>
      </c>
      <c r="S17" s="69">
        <v>11.448788153616</v>
      </c>
      <c r="T17" s="69">
        <v>15.210792102637001</v>
      </c>
      <c r="U17" s="69">
        <v>15.5851265949025</v>
      </c>
      <c r="V17" s="69">
        <v>18.122947303591499</v>
      </c>
      <c r="W17" s="69">
        <v>16.320880454630501</v>
      </c>
      <c r="X17" s="69">
        <v>13.7556871364741</v>
      </c>
      <c r="Y17" s="69">
        <v>15.878507643949099</v>
      </c>
      <c r="Z17" s="69">
        <v>13.0305203261046</v>
      </c>
      <c r="AA17" s="69">
        <v>13.880866568799499</v>
      </c>
      <c r="AB17" s="69">
        <v>13.280533453104001</v>
      </c>
      <c r="AC17" s="69">
        <v>11.2183047929731</v>
      </c>
      <c r="AD17" s="69">
        <v>10.8288839445935</v>
      </c>
      <c r="AE17" s="69">
        <v>9.4962123593641898</v>
      </c>
      <c r="AF17" s="69">
        <v>11.3837755437035</v>
      </c>
      <c r="AG17" s="69">
        <v>9.31810467025376</v>
      </c>
      <c r="AH17" s="69">
        <v>9.4416887875211692</v>
      </c>
      <c r="AI17" s="69">
        <v>10.3088848618029</v>
      </c>
      <c r="AJ17" s="69">
        <v>8.1723345685046205</v>
      </c>
      <c r="AK17" s="31">
        <f t="shared" si="4"/>
        <v>-0.27073143707583802</v>
      </c>
      <c r="AL17" s="39">
        <f t="shared" si="5"/>
        <v>-1.0132612931532892E-2</v>
      </c>
      <c r="AM17" s="39">
        <f t="shared" si="6"/>
        <v>-0.20725328897742901</v>
      </c>
      <c r="AN17" s="46">
        <f t="shared" si="11"/>
        <v>5.0885113777770455E-2</v>
      </c>
    </row>
    <row r="18" spans="1:40" ht="14.5" hidden="1" outlineLevel="2" x14ac:dyDescent="0.35">
      <c r="A18" s="51" t="str">
        <f>IF(B18="","",A$17)</f>
        <v>Nox</v>
      </c>
      <c r="B18" s="13" t="s">
        <v>4</v>
      </c>
      <c r="C18" s="13" t="s">
        <v>6</v>
      </c>
      <c r="D18" s="18" t="s">
        <v>6</v>
      </c>
      <c r="E18" s="60">
        <v>1.87924667296106</v>
      </c>
      <c r="F18" s="69">
        <v>0.87500544015825898</v>
      </c>
      <c r="G18" s="69">
        <v>3.4945277178311298</v>
      </c>
      <c r="H18" s="69">
        <v>1.7057339268051399</v>
      </c>
      <c r="I18" s="69">
        <v>1.48746542577106</v>
      </c>
      <c r="J18" s="69">
        <v>2.18084239378712</v>
      </c>
      <c r="K18" s="69">
        <v>2.38955118775697</v>
      </c>
      <c r="L18" s="69">
        <v>4.6572870209854003</v>
      </c>
      <c r="M18" s="69">
        <v>2.98096738138686</v>
      </c>
      <c r="N18" s="69">
        <v>4.3358441626499999</v>
      </c>
      <c r="O18" s="69">
        <v>3.4969360635000002</v>
      </c>
      <c r="P18" s="69">
        <v>5.3541129999499999</v>
      </c>
      <c r="Q18" s="69">
        <v>5.3673119072200004</v>
      </c>
      <c r="R18" s="69">
        <v>11.742903760080001</v>
      </c>
      <c r="S18" s="69">
        <v>15.372080517612</v>
      </c>
      <c r="T18" s="69">
        <v>19.473330656200002</v>
      </c>
      <c r="U18" s="69">
        <v>18.405916236401598</v>
      </c>
      <c r="V18" s="69">
        <v>9.4102731303401992</v>
      </c>
      <c r="W18" s="69">
        <v>15.5568369304616</v>
      </c>
      <c r="X18" s="69">
        <v>9.9713011844895103</v>
      </c>
      <c r="Y18" s="69">
        <v>4.9942540164898102</v>
      </c>
      <c r="Z18" s="69">
        <v>5.9588258917461596</v>
      </c>
      <c r="AA18" s="69">
        <v>10.585742587373799</v>
      </c>
      <c r="AB18" s="69">
        <v>6.3406658375365099</v>
      </c>
      <c r="AC18" s="69">
        <v>4.7714955075804397</v>
      </c>
      <c r="AD18" s="69">
        <v>4.3300375365092698</v>
      </c>
      <c r="AE18" s="69">
        <v>1.7489053020250001</v>
      </c>
      <c r="AF18" s="69">
        <v>2.0508622107447598</v>
      </c>
      <c r="AG18" s="69">
        <v>3.6873208082770299</v>
      </c>
      <c r="AH18" s="69">
        <v>6.3703959409618998</v>
      </c>
      <c r="AI18" s="69">
        <v>7.0366109400838699</v>
      </c>
      <c r="AJ18" s="69">
        <v>9.1132867927340406</v>
      </c>
      <c r="AK18" s="31">
        <f t="shared" si="4"/>
        <v>3.8494361724076223</v>
      </c>
      <c r="AL18" s="39">
        <f t="shared" si="5"/>
        <v>5.2250334559709621E-2</v>
      </c>
      <c r="AM18" s="39">
        <f t="shared" si="6"/>
        <v>0.29512443850212633</v>
      </c>
      <c r="AN18" s="46">
        <f t="shared" si="11"/>
        <v>5.6743961159507222E-2</v>
      </c>
    </row>
    <row r="19" spans="1:40" ht="14.5" hidden="1" outlineLevel="2" x14ac:dyDescent="0.35">
      <c r="A19" s="51" t="str">
        <f t="shared" ref="A19:A83" si="20">IF(B19="","",A$17)</f>
        <v>Nox</v>
      </c>
      <c r="B19" s="13" t="s">
        <v>4</v>
      </c>
      <c r="C19" s="13" t="s">
        <v>7</v>
      </c>
      <c r="D19" s="18" t="s">
        <v>7</v>
      </c>
      <c r="E19" s="60">
        <v>2.7857286846842098E-2</v>
      </c>
      <c r="F19" s="69">
        <v>5.8790205678871103E-2</v>
      </c>
      <c r="G19" s="69">
        <v>0.48398333674517902</v>
      </c>
      <c r="H19" s="69">
        <v>0.14399171972789099</v>
      </c>
      <c r="I19" s="69">
        <v>4.88052586956522E-2</v>
      </c>
      <c r="J19" s="69">
        <v>0.11674953643059401</v>
      </c>
      <c r="K19" s="69">
        <v>4.5401768386799997E-2</v>
      </c>
      <c r="L19" s="69">
        <v>2.06996363636364E-4</v>
      </c>
      <c r="M19" s="69">
        <v>7.3812696445005902E-3</v>
      </c>
      <c r="N19" s="69">
        <v>1.167446184E-4</v>
      </c>
      <c r="O19" s="69">
        <v>3.6947742E-5</v>
      </c>
      <c r="P19" s="69">
        <v>0</v>
      </c>
      <c r="Q19" s="69">
        <v>1.1405130000000001E-5</v>
      </c>
      <c r="R19" s="69">
        <v>4.56549078948E-2</v>
      </c>
      <c r="S19" s="69">
        <v>6.3255535224000001E-2</v>
      </c>
      <c r="T19" s="69">
        <v>9.7782871776162499E-3</v>
      </c>
      <c r="U19" s="69">
        <v>6.0564496355080003E-2</v>
      </c>
      <c r="V19" s="69">
        <v>3.44656411429625E-3</v>
      </c>
      <c r="W19" s="69">
        <v>0.33232070188052998</v>
      </c>
      <c r="X19" s="69">
        <v>2.313201302772E-2</v>
      </c>
      <c r="Y19" s="69">
        <v>5.2896681013200001E-3</v>
      </c>
      <c r="Z19" s="69">
        <v>4.0596837331127204E-3</v>
      </c>
      <c r="AA19" s="69">
        <v>8.4087067844212694E-3</v>
      </c>
      <c r="AB19" s="69">
        <v>8.30698756295206E-3</v>
      </c>
      <c r="AC19" s="69">
        <v>7.8279712949095494E-3</v>
      </c>
      <c r="AD19" s="69">
        <v>2.6962009449401402E-3</v>
      </c>
      <c r="AE19" s="69">
        <v>7.8208281515553604E-3</v>
      </c>
      <c r="AF19" s="69">
        <v>1.2607009939908599E-2</v>
      </c>
      <c r="AG19" s="69">
        <v>2.5616260482716001E-2</v>
      </c>
      <c r="AH19" s="69">
        <v>7.9873851540215399E-3</v>
      </c>
      <c r="AI19" s="69">
        <v>0.29848292234039198</v>
      </c>
      <c r="AJ19" s="69">
        <v>6.3777865409580997E-2</v>
      </c>
      <c r="AK19" s="31">
        <f t="shared" si="4"/>
        <v>1.2894500013669083</v>
      </c>
      <c r="AL19" s="39">
        <f t="shared" si="5"/>
        <v>2.7079902227399755E-2</v>
      </c>
      <c r="AM19" s="39">
        <f t="shared" si="6"/>
        <v>-0.78632658475231532</v>
      </c>
      <c r="AN19" s="46">
        <f t="shared" si="11"/>
        <v>3.9711344545010409E-4</v>
      </c>
    </row>
    <row r="20" spans="1:40" ht="14.5" hidden="1" outlineLevel="2" x14ac:dyDescent="0.35">
      <c r="A20" s="51" t="str">
        <f t="shared" si="20"/>
        <v>Nox</v>
      </c>
      <c r="B20" s="13" t="s">
        <v>4</v>
      </c>
      <c r="C20" s="13" t="s">
        <v>8</v>
      </c>
      <c r="D20" s="18" t="s">
        <v>8</v>
      </c>
      <c r="E20" s="60">
        <v>1.29172968E-2</v>
      </c>
      <c r="F20" s="69">
        <v>2.3681710799999998E-2</v>
      </c>
      <c r="G20" s="69">
        <v>2.5834593600000001E-2</v>
      </c>
      <c r="H20" s="69">
        <v>2.5834593600000001E-2</v>
      </c>
      <c r="I20" s="69">
        <v>2.5834593600000001E-2</v>
      </c>
      <c r="J20" s="69">
        <v>2.992663098E-2</v>
      </c>
      <c r="K20" s="69">
        <v>3.4990585740000003E-2</v>
      </c>
      <c r="L20" s="69">
        <v>4.1023857779999999E-2</v>
      </c>
      <c r="M20" s="69">
        <v>3.4127352540000003E-2</v>
      </c>
      <c r="N20" s="69">
        <v>3.7602126180000001E-2</v>
      </c>
      <c r="O20" s="69">
        <v>3.7173629700000002E-2</v>
      </c>
      <c r="P20" s="69">
        <v>3.5018666820000002E-2</v>
      </c>
      <c r="Q20" s="69">
        <v>3.9660865599240001E-2</v>
      </c>
      <c r="R20" s="69">
        <v>5.2774262461259998E-2</v>
      </c>
      <c r="S20" s="69">
        <v>6.2582725255319993E-2</v>
      </c>
      <c r="T20" s="69">
        <v>6.548777434368E-2</v>
      </c>
      <c r="U20" s="69">
        <v>7.5799024194959999E-2</v>
      </c>
      <c r="V20" s="69">
        <v>7.4933837799840003E-2</v>
      </c>
      <c r="W20" s="69">
        <v>7.2209703833505001E-2</v>
      </c>
      <c r="X20" s="69">
        <v>7.5921676614764996E-2</v>
      </c>
      <c r="Y20" s="69">
        <v>7.8352351060495498E-2</v>
      </c>
      <c r="Z20" s="69">
        <v>8.1871120073488499E-2</v>
      </c>
      <c r="AA20" s="69">
        <v>7.9006470886665001E-2</v>
      </c>
      <c r="AB20" s="69">
        <v>7.3378531760674506E-2</v>
      </c>
      <c r="AC20" s="69">
        <v>8.4886686810127399E-2</v>
      </c>
      <c r="AD20" s="69">
        <v>9.1047821224235895E-2</v>
      </c>
      <c r="AE20" s="69">
        <v>9.6113815727730395E-2</v>
      </c>
      <c r="AF20" s="69">
        <v>0.101070208910729</v>
      </c>
      <c r="AG20" s="69">
        <v>0.10148145045778099</v>
      </c>
      <c r="AH20" s="69">
        <v>0.104494908430227</v>
      </c>
      <c r="AI20" s="69">
        <v>0.108271630647452</v>
      </c>
      <c r="AJ20" s="69">
        <v>0.10498450136124</v>
      </c>
      <c r="AK20" s="31">
        <f t="shared" si="4"/>
        <v>7.1274358704245309</v>
      </c>
      <c r="AL20" s="39">
        <f t="shared" si="5"/>
        <v>6.9925012196672132E-2</v>
      </c>
      <c r="AM20" s="39">
        <f t="shared" si="6"/>
        <v>-3.0360023826697224E-2</v>
      </c>
      <c r="AN20" s="46">
        <f t="shared" si="11"/>
        <v>6.5368693020196613E-4</v>
      </c>
    </row>
    <row r="21" spans="1:40" ht="14.5" hidden="1" outlineLevel="1" x14ac:dyDescent="0.35">
      <c r="A21" s="51" t="str">
        <f t="shared" si="20"/>
        <v/>
      </c>
      <c r="B21" s="13"/>
      <c r="C21" s="13"/>
      <c r="D21" s="17" t="s">
        <v>9</v>
      </c>
      <c r="E21" s="59">
        <f>SUBTOTAL(9,E22:E23)</f>
        <v>2.5994880564362601</v>
      </c>
      <c r="F21" s="67">
        <f t="shared" ref="F21:AH21" si="21">SUBTOTAL(9,F22:F23)</f>
        <v>2.5579305676615598</v>
      </c>
      <c r="G21" s="67">
        <f t="shared" si="21"/>
        <v>2.5688359211140401</v>
      </c>
      <c r="H21" s="67">
        <f t="shared" si="21"/>
        <v>2.7584145874810631</v>
      </c>
      <c r="I21" s="67">
        <f t="shared" si="21"/>
        <v>2.9999167615724138</v>
      </c>
      <c r="J21" s="67">
        <f t="shared" si="21"/>
        <v>2.681885783721722</v>
      </c>
      <c r="K21" s="67">
        <f t="shared" si="21"/>
        <v>2.746417967763799</v>
      </c>
      <c r="L21" s="67">
        <f t="shared" si="21"/>
        <v>2.9588821811070356</v>
      </c>
      <c r="M21" s="67">
        <f t="shared" si="21"/>
        <v>3.0045784516511254</v>
      </c>
      <c r="N21" s="67">
        <f t="shared" si="21"/>
        <v>2.7821551044266908</v>
      </c>
      <c r="O21" s="67">
        <f t="shared" si="21"/>
        <v>2.8741320256490539</v>
      </c>
      <c r="P21" s="67">
        <f t="shared" si="21"/>
        <v>2.8492100995555214</v>
      </c>
      <c r="Q21" s="67">
        <f t="shared" si="21"/>
        <v>3.002303496753902</v>
      </c>
      <c r="R21" s="67">
        <f t="shared" si="21"/>
        <v>2.9714740696800304</v>
      </c>
      <c r="S21" s="67">
        <f t="shared" si="21"/>
        <v>2.8818776718013823</v>
      </c>
      <c r="T21" s="67">
        <f t="shared" si="21"/>
        <v>3.0323342382858778</v>
      </c>
      <c r="U21" s="67">
        <f t="shared" si="21"/>
        <v>3.2250953296684308</v>
      </c>
      <c r="V21" s="67">
        <f t="shared" si="21"/>
        <v>3.1099181758695029</v>
      </c>
      <c r="W21" s="67">
        <f t="shared" si="21"/>
        <v>3.2457141740613249</v>
      </c>
      <c r="X21" s="67">
        <f t="shared" si="21"/>
        <v>3.144250178540708</v>
      </c>
      <c r="Y21" s="67">
        <f t="shared" si="21"/>
        <v>3.1707247946660453</v>
      </c>
      <c r="Z21" s="67">
        <f t="shared" si="21"/>
        <v>3.3252527198332169</v>
      </c>
      <c r="AA21" s="67">
        <f t="shared" si="21"/>
        <v>3.3010632199628449</v>
      </c>
      <c r="AB21" s="67">
        <f t="shared" si="21"/>
        <v>3.2549743691331483</v>
      </c>
      <c r="AC21" s="67">
        <f t="shared" si="21"/>
        <v>3.1195924468824008</v>
      </c>
      <c r="AD21" s="67">
        <f t="shared" si="21"/>
        <v>3.3166289012623573</v>
      </c>
      <c r="AE21" s="67">
        <f t="shared" ref="AE21:AF21" si="22">SUBTOTAL(9,AE22:AE23)</f>
        <v>2.973223785815049</v>
      </c>
      <c r="AF21" s="67">
        <f t="shared" si="22"/>
        <v>3.0932898438045231</v>
      </c>
      <c r="AG21" s="67">
        <f t="shared" ref="AG21" si="23">SUBTOTAL(9,AG22:AG23)</f>
        <v>2.8550090963849661</v>
      </c>
      <c r="AH21" s="67">
        <f t="shared" si="21"/>
        <v>3.0524855354986293</v>
      </c>
      <c r="AI21" s="67">
        <f t="shared" ref="AI21:AJ21" si="24">SUBTOTAL(9,AI22:AI23)</f>
        <v>2.3000128491248941</v>
      </c>
      <c r="AJ21" s="67">
        <f t="shared" si="24"/>
        <v>2.5524646126446542</v>
      </c>
      <c r="AK21" s="30">
        <f t="shared" si="4"/>
        <v>-1.8089501767541205E-2</v>
      </c>
      <c r="AL21" s="38">
        <f t="shared" si="5"/>
        <v>-5.8870139280797762E-4</v>
      </c>
      <c r="AM21" s="38">
        <f t="shared" si="6"/>
        <v>0.10976102312463709</v>
      </c>
      <c r="AN21" s="45">
        <f t="shared" si="11"/>
        <v>1.5892943581716577E-2</v>
      </c>
    </row>
    <row r="22" spans="1:40" ht="14.5" hidden="1" outlineLevel="2" x14ac:dyDescent="0.35">
      <c r="A22" s="51" t="str">
        <f t="shared" si="20"/>
        <v>Nox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3.5927943083522998E-2</v>
      </c>
      <c r="I22" s="69">
        <v>0.310245287098734</v>
      </c>
      <c r="J22" s="69">
        <v>0.21739339789558201</v>
      </c>
      <c r="K22" s="69">
        <v>0.21254649450318899</v>
      </c>
      <c r="L22" s="69">
        <v>7.9126241255635499E-2</v>
      </c>
      <c r="M22" s="69">
        <v>2.1528510359485501E-2</v>
      </c>
      <c r="N22" s="69">
        <v>1.3812587918680499E-2</v>
      </c>
      <c r="O22" s="69">
        <v>0.23026051362785399</v>
      </c>
      <c r="P22" s="69">
        <v>4.88276613049815E-2</v>
      </c>
      <c r="Q22" s="69">
        <v>0.108816241408142</v>
      </c>
      <c r="R22" s="69">
        <v>1.6638136981510499E-2</v>
      </c>
      <c r="S22" s="69">
        <v>1.8203056462462501E-2</v>
      </c>
      <c r="T22" s="69">
        <v>0.24443937848684799</v>
      </c>
      <c r="U22" s="69">
        <v>0.26035223193937101</v>
      </c>
      <c r="V22" s="69">
        <v>0.34718945031276299</v>
      </c>
      <c r="W22" s="69">
        <v>0.51986591222898504</v>
      </c>
      <c r="X22" s="69">
        <v>0.55953478691510805</v>
      </c>
      <c r="Y22" s="69">
        <v>0.39664643485397499</v>
      </c>
      <c r="Z22" s="69">
        <v>0.54483106429199701</v>
      </c>
      <c r="AA22" s="69">
        <v>0.58250867429519504</v>
      </c>
      <c r="AB22" s="69">
        <v>0.45813017804869799</v>
      </c>
      <c r="AC22" s="69">
        <v>0.47220358588087102</v>
      </c>
      <c r="AD22" s="69">
        <v>0.459727700018837</v>
      </c>
      <c r="AE22" s="69">
        <v>0.66935592397994903</v>
      </c>
      <c r="AF22" s="69">
        <v>0.72405621732461301</v>
      </c>
      <c r="AG22" s="69">
        <v>0.88002879689957603</v>
      </c>
      <c r="AH22" s="69">
        <v>0.91076678233198904</v>
      </c>
      <c r="AI22" s="69">
        <v>0.61954116797736403</v>
      </c>
      <c r="AJ22" s="69">
        <v>0.46708202825207401</v>
      </c>
      <c r="AK22" s="31" t="str">
        <f t="shared" si="4"/>
        <v/>
      </c>
      <c r="AL22" s="39" t="str">
        <f t="shared" si="5"/>
        <v/>
      </c>
      <c r="AM22" s="39">
        <f t="shared" si="6"/>
        <v>-0.24608395310198394</v>
      </c>
      <c r="AN22" s="46">
        <f t="shared" si="11"/>
        <v>2.9082903975513053E-3</v>
      </c>
    </row>
    <row r="23" spans="1:40" ht="14.5" hidden="1" outlineLevel="2" x14ac:dyDescent="0.35">
      <c r="A23" s="51" t="str">
        <f t="shared" si="20"/>
        <v>Nox</v>
      </c>
      <c r="B23" s="13" t="s">
        <v>9</v>
      </c>
      <c r="C23" s="13" t="s">
        <v>10</v>
      </c>
      <c r="D23" s="18" t="s">
        <v>10</v>
      </c>
      <c r="E23" s="60">
        <v>2.5994880564362601</v>
      </c>
      <c r="F23" s="69">
        <v>2.5579305676615598</v>
      </c>
      <c r="G23" s="69">
        <v>2.5688359211140401</v>
      </c>
      <c r="H23" s="69">
        <v>2.7224866443975402</v>
      </c>
      <c r="I23" s="69">
        <v>2.68967147447368</v>
      </c>
      <c r="J23" s="69">
        <v>2.4644923858261398</v>
      </c>
      <c r="K23" s="69">
        <v>2.5338714732606098</v>
      </c>
      <c r="L23" s="69">
        <v>2.8797559398514001</v>
      </c>
      <c r="M23" s="69">
        <v>2.98304994129164</v>
      </c>
      <c r="N23" s="69">
        <v>2.7683425165080102</v>
      </c>
      <c r="O23" s="69">
        <v>2.6438715120212</v>
      </c>
      <c r="P23" s="69">
        <v>2.8003824382505398</v>
      </c>
      <c r="Q23" s="69">
        <v>2.89348725534576</v>
      </c>
      <c r="R23" s="69">
        <v>2.9548359326985199</v>
      </c>
      <c r="S23" s="69">
        <v>2.8636746153389199</v>
      </c>
      <c r="T23" s="69">
        <v>2.7878948597990298</v>
      </c>
      <c r="U23" s="69">
        <v>2.9647430977290599</v>
      </c>
      <c r="V23" s="69">
        <v>2.7627287255567401</v>
      </c>
      <c r="W23" s="69">
        <v>2.7258482618323399</v>
      </c>
      <c r="X23" s="69">
        <v>2.5847153916256</v>
      </c>
      <c r="Y23" s="69">
        <v>2.7740783598120702</v>
      </c>
      <c r="Z23" s="69">
        <v>2.78042165554122</v>
      </c>
      <c r="AA23" s="69">
        <v>2.7185545456676499</v>
      </c>
      <c r="AB23" s="69">
        <v>2.7968441910844501</v>
      </c>
      <c r="AC23" s="69">
        <v>2.6473888610015299</v>
      </c>
      <c r="AD23" s="69">
        <v>2.8569012012435202</v>
      </c>
      <c r="AE23" s="69">
        <v>2.3038678618351001</v>
      </c>
      <c r="AF23" s="69">
        <v>2.3692336264799101</v>
      </c>
      <c r="AG23" s="69">
        <v>1.97498029948539</v>
      </c>
      <c r="AH23" s="69">
        <v>2.1417187531666402</v>
      </c>
      <c r="AI23" s="69">
        <v>1.68047168114753</v>
      </c>
      <c r="AJ23" s="69">
        <v>2.0853825843925802</v>
      </c>
      <c r="AK23" s="31">
        <f t="shared" si="4"/>
        <v>-0.19777181540448674</v>
      </c>
      <c r="AL23" s="39">
        <f t="shared" si="5"/>
        <v>-7.0832524837031174E-3</v>
      </c>
      <c r="AM23" s="39">
        <f t="shared" si="6"/>
        <v>0.24095074483406465</v>
      </c>
      <c r="AN23" s="46">
        <f t="shared" si="11"/>
        <v>1.298465318416527E-2</v>
      </c>
    </row>
    <row r="24" spans="1:40" ht="14.5" hidden="1" outlineLevel="1" x14ac:dyDescent="0.35">
      <c r="A24" s="51" t="str">
        <f t="shared" si="20"/>
        <v>Nox</v>
      </c>
      <c r="B24" s="13" t="s">
        <v>11</v>
      </c>
      <c r="C24" s="13" t="s">
        <v>5</v>
      </c>
      <c r="D24" s="17" t="s">
        <v>11</v>
      </c>
      <c r="E24" s="59">
        <v>5.7545688082973001</v>
      </c>
      <c r="F24" s="67">
        <v>4.5708920393571901</v>
      </c>
      <c r="G24" s="67">
        <v>5.6823752544874697</v>
      </c>
      <c r="H24" s="67">
        <v>5.2433135186158299</v>
      </c>
      <c r="I24" s="67">
        <v>4.0923489815911802</v>
      </c>
      <c r="J24" s="67">
        <v>2.6073827152574802</v>
      </c>
      <c r="K24" s="67">
        <v>1.5946486588887501</v>
      </c>
      <c r="L24" s="67">
        <v>0.12843487049567001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>
        <f t="shared" si="4"/>
        <v>-1</v>
      </c>
      <c r="AL24" s="38">
        <f t="shared" si="5"/>
        <v>-1</v>
      </c>
      <c r="AM24" s="38" t="str">
        <f t="shared" si="6"/>
        <v/>
      </c>
      <c r="AN24" s="45">
        <f t="shared" si="11"/>
        <v>0</v>
      </c>
    </row>
    <row r="25" spans="1:40" ht="14.5" hidden="1" outlineLevel="1" x14ac:dyDescent="0.35">
      <c r="A25" s="51" t="str">
        <f t="shared" si="20"/>
        <v/>
      </c>
      <c r="B25" s="13"/>
      <c r="C25" s="13"/>
      <c r="D25" s="17" t="s">
        <v>12</v>
      </c>
      <c r="E25" s="59">
        <f>SUBTOTAL(9,E26:E27)</f>
        <v>0.94086356479003297</v>
      </c>
      <c r="F25" s="67">
        <f t="shared" ref="F25:AH25" si="25">SUBTOTAL(9,F26:F27)</f>
        <v>0.88307634184391604</v>
      </c>
      <c r="G25" s="67">
        <f t="shared" si="25"/>
        <v>1.19704259386942</v>
      </c>
      <c r="H25" s="67">
        <f t="shared" si="25"/>
        <v>1.2371908309569899</v>
      </c>
      <c r="I25" s="67">
        <f t="shared" si="25"/>
        <v>1.28392984988444</v>
      </c>
      <c r="J25" s="67">
        <f t="shared" si="25"/>
        <v>1.18538149316328</v>
      </c>
      <c r="K25" s="67">
        <f t="shared" si="25"/>
        <v>1.30331809996887</v>
      </c>
      <c r="L25" s="67">
        <f t="shared" si="25"/>
        <v>1.38931045054696</v>
      </c>
      <c r="M25" s="67">
        <f t="shared" si="25"/>
        <v>1.0626716362609501</v>
      </c>
      <c r="N25" s="67">
        <f t="shared" si="25"/>
        <v>1.05137905530019</v>
      </c>
      <c r="O25" s="67">
        <f t="shared" si="25"/>
        <v>0.91517403354070503</v>
      </c>
      <c r="P25" s="67">
        <f t="shared" si="25"/>
        <v>0.96916999320749697</v>
      </c>
      <c r="Q25" s="67">
        <f t="shared" si="25"/>
        <v>0.89286236603052505</v>
      </c>
      <c r="R25" s="67">
        <f t="shared" si="25"/>
        <v>0.77847479129202701</v>
      </c>
      <c r="S25" s="67">
        <f t="shared" si="25"/>
        <v>0.95894261327184205</v>
      </c>
      <c r="T25" s="67">
        <f t="shared" si="25"/>
        <v>0.94308653632586104</v>
      </c>
      <c r="U25" s="67">
        <f t="shared" si="25"/>
        <v>0.84248506080152696</v>
      </c>
      <c r="V25" s="67">
        <f t="shared" si="25"/>
        <v>0.68170310545641699</v>
      </c>
      <c r="W25" s="67">
        <f t="shared" si="25"/>
        <v>0.56403014712779198</v>
      </c>
      <c r="X25" s="67">
        <f t="shared" si="25"/>
        <v>0.84255645222898456</v>
      </c>
      <c r="Y25" s="67">
        <f t="shared" si="25"/>
        <v>0.99875592647686495</v>
      </c>
      <c r="Z25" s="67">
        <f t="shared" si="25"/>
        <v>1.3694188564973724</v>
      </c>
      <c r="AA25" s="67">
        <f t="shared" si="25"/>
        <v>1.5643884663746512</v>
      </c>
      <c r="AB25" s="67">
        <f t="shared" si="25"/>
        <v>1.3886710863284453</v>
      </c>
      <c r="AC25" s="67">
        <f t="shared" si="25"/>
        <v>1.5077022829867679</v>
      </c>
      <c r="AD25" s="67">
        <f t="shared" si="25"/>
        <v>1.3582586215963808</v>
      </c>
      <c r="AE25" s="67">
        <f t="shared" ref="AE25:AF25" si="26">SUBTOTAL(9,AE26:AE27)</f>
        <v>1.20939186815861</v>
      </c>
      <c r="AF25" s="67">
        <f t="shared" si="26"/>
        <v>1.3160474930594499</v>
      </c>
      <c r="AG25" s="67">
        <f t="shared" ref="AG25" si="27">SUBTOTAL(9,AG26:AG27)</f>
        <v>1.60323127895758</v>
      </c>
      <c r="AH25" s="67">
        <f t="shared" si="25"/>
        <v>1.4617819468169</v>
      </c>
      <c r="AI25" s="67">
        <f t="shared" ref="AI25:AJ25" si="28">SUBTOTAL(9,AI26:AI27)</f>
        <v>1.1025840635300901</v>
      </c>
      <c r="AJ25" s="67">
        <f t="shared" si="28"/>
        <v>1.0610683131058001</v>
      </c>
      <c r="AK25" s="30">
        <f t="shared" si="4"/>
        <v>0.12776002048989166</v>
      </c>
      <c r="AL25" s="38">
        <f t="shared" si="5"/>
        <v>3.8860273142327095E-3</v>
      </c>
      <c r="AM25" s="38">
        <f t="shared" si="6"/>
        <v>-3.7653138474876058E-2</v>
      </c>
      <c r="AN25" s="45">
        <f t="shared" si="11"/>
        <v>6.6067512760010754E-3</v>
      </c>
    </row>
    <row r="26" spans="1:40" ht="14.5" hidden="1" outlineLevel="2" x14ac:dyDescent="0.35">
      <c r="A26" s="51" t="str">
        <f t="shared" si="20"/>
        <v>Nox</v>
      </c>
      <c r="B26" s="13" t="s">
        <v>12</v>
      </c>
      <c r="C26" s="13" t="s">
        <v>10</v>
      </c>
      <c r="D26" s="18" t="s">
        <v>10</v>
      </c>
      <c r="E26" s="60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3.6119682298897601E-2</v>
      </c>
      <c r="Y26" s="69">
        <v>1.984E-2</v>
      </c>
      <c r="Z26" s="69">
        <v>3.8023224041824201E-3</v>
      </c>
      <c r="AA26" s="69">
        <v>7.8933106688412399E-3</v>
      </c>
      <c r="AB26" s="69">
        <v>2.2495668710125202E-2</v>
      </c>
      <c r="AC26" s="69">
        <v>2.6799751440437801E-2</v>
      </c>
      <c r="AD26" s="69">
        <v>2.6000316441907598E-3</v>
      </c>
      <c r="AE26" s="69">
        <v>5.6800000000000002E-3</v>
      </c>
      <c r="AF26" s="69">
        <v>1.32E-3</v>
      </c>
      <c r="AG26" s="69">
        <v>2.0799999999999999E-4</v>
      </c>
      <c r="AH26" s="69">
        <v>2.0799999999999999E-4</v>
      </c>
      <c r="AI26" s="69">
        <v>2.0799999999999999E-4</v>
      </c>
      <c r="AJ26" s="69">
        <v>3.4962199999999999E-2</v>
      </c>
      <c r="AK26" s="31" t="str">
        <f t="shared" si="4"/>
        <v/>
      </c>
      <c r="AL26" s="39" t="str">
        <f t="shared" si="5"/>
        <v/>
      </c>
      <c r="AM26" s="39">
        <f t="shared" si="6"/>
        <v>167.08750000000001</v>
      </c>
      <c r="AN26" s="46">
        <f t="shared" si="11"/>
        <v>2.1769244883554722E-4</v>
      </c>
    </row>
    <row r="27" spans="1:40" ht="14.5" hidden="1" outlineLevel="2" x14ac:dyDescent="0.35">
      <c r="A27" s="51" t="str">
        <f t="shared" si="20"/>
        <v>Nox</v>
      </c>
      <c r="B27" s="13" t="s">
        <v>12</v>
      </c>
      <c r="C27" s="13" t="s">
        <v>5</v>
      </c>
      <c r="D27" s="18" t="s">
        <v>5</v>
      </c>
      <c r="E27" s="60">
        <v>0.94086356479003297</v>
      </c>
      <c r="F27" s="69">
        <v>0.88307634184391604</v>
      </c>
      <c r="G27" s="69">
        <v>1.19704259386942</v>
      </c>
      <c r="H27" s="69">
        <v>1.2371908309569899</v>
      </c>
      <c r="I27" s="69">
        <v>1.28392984988444</v>
      </c>
      <c r="J27" s="69">
        <v>1.18538149316328</v>
      </c>
      <c r="K27" s="69">
        <v>1.30331809996887</v>
      </c>
      <c r="L27" s="69">
        <v>1.38931045054696</v>
      </c>
      <c r="M27" s="69">
        <v>1.0626716362609501</v>
      </c>
      <c r="N27" s="69">
        <v>1.05137905530019</v>
      </c>
      <c r="O27" s="69">
        <v>0.91517403354070503</v>
      </c>
      <c r="P27" s="69">
        <v>0.96916999320749697</v>
      </c>
      <c r="Q27" s="69">
        <v>0.89286236603052505</v>
      </c>
      <c r="R27" s="69">
        <v>0.77847479129202701</v>
      </c>
      <c r="S27" s="69">
        <v>0.95894261327184205</v>
      </c>
      <c r="T27" s="69">
        <v>0.94308653632586104</v>
      </c>
      <c r="U27" s="69">
        <v>0.84248506080152696</v>
      </c>
      <c r="V27" s="69">
        <v>0.68170310545641699</v>
      </c>
      <c r="W27" s="69">
        <v>0.56403014712779198</v>
      </c>
      <c r="X27" s="69">
        <v>0.80643676993008695</v>
      </c>
      <c r="Y27" s="69">
        <v>0.97891592647686498</v>
      </c>
      <c r="Z27" s="69">
        <v>1.3656165340931901</v>
      </c>
      <c r="AA27" s="69">
        <v>1.55649515570581</v>
      </c>
      <c r="AB27" s="69">
        <v>1.3661754176183201</v>
      </c>
      <c r="AC27" s="69">
        <v>1.48090253154633</v>
      </c>
      <c r="AD27" s="69">
        <v>1.35565858995219</v>
      </c>
      <c r="AE27" s="69">
        <v>1.2037118681586101</v>
      </c>
      <c r="AF27" s="69">
        <v>1.3147274930594499</v>
      </c>
      <c r="AG27" s="69">
        <v>1.60302327895758</v>
      </c>
      <c r="AH27" s="69">
        <v>1.4615739468169</v>
      </c>
      <c r="AI27" s="69">
        <v>1.1023760635300901</v>
      </c>
      <c r="AJ27" s="69">
        <v>1.0261061131058</v>
      </c>
      <c r="AK27" s="31">
        <f t="shared" si="4"/>
        <v>9.0600328789212092E-2</v>
      </c>
      <c r="AL27" s="39">
        <f t="shared" si="5"/>
        <v>2.8016044367484838E-3</v>
      </c>
      <c r="AM27" s="39">
        <f t="shared" si="6"/>
        <v>-6.9186870930464717E-2</v>
      </c>
      <c r="AN27" s="46">
        <f t="shared" si="11"/>
        <v>6.3890588271655275E-3</v>
      </c>
    </row>
    <row r="28" spans="1:40" ht="14.5" collapsed="1" x14ac:dyDescent="0.35">
      <c r="A28" s="51" t="str">
        <f t="shared" si="20"/>
        <v/>
      </c>
      <c r="B28" s="13"/>
      <c r="C28" s="13"/>
      <c r="D28" s="16" t="s">
        <v>13</v>
      </c>
      <c r="E28" s="58">
        <f>SUBTOTAL(9,E29:E68)</f>
        <v>21.090995707043888</v>
      </c>
      <c r="F28" s="66">
        <f t="shared" ref="F28:AH28" si="29">SUBTOTAL(9,F29:F68)</f>
        <v>22.848313871882183</v>
      </c>
      <c r="G28" s="66">
        <f t="shared" si="29"/>
        <v>21.950552846014066</v>
      </c>
      <c r="H28" s="66">
        <f t="shared" si="29"/>
        <v>24.179753232748343</v>
      </c>
      <c r="I28" s="66">
        <f t="shared" si="29"/>
        <v>25.486976601415229</v>
      </c>
      <c r="J28" s="66">
        <f t="shared" si="29"/>
        <v>26.227016991644085</v>
      </c>
      <c r="K28" s="66">
        <f t="shared" si="29"/>
        <v>27.334904193663217</v>
      </c>
      <c r="L28" s="66">
        <f t="shared" si="29"/>
        <v>26.984500320124461</v>
      </c>
      <c r="M28" s="66">
        <f t="shared" si="29"/>
        <v>25.832856610490104</v>
      </c>
      <c r="N28" s="66">
        <f t="shared" si="29"/>
        <v>25.959388584927009</v>
      </c>
      <c r="O28" s="66">
        <f t="shared" si="29"/>
        <v>27.523071149448892</v>
      </c>
      <c r="P28" s="66">
        <f t="shared" si="29"/>
        <v>29.128902520211888</v>
      </c>
      <c r="Q28" s="66">
        <f t="shared" si="29"/>
        <v>30.232597965392376</v>
      </c>
      <c r="R28" s="66">
        <f t="shared" si="29"/>
        <v>28.245597236757703</v>
      </c>
      <c r="S28" s="66">
        <f t="shared" si="29"/>
        <v>26.480275426703265</v>
      </c>
      <c r="T28" s="66">
        <f t="shared" si="29"/>
        <v>23.134721709289071</v>
      </c>
      <c r="U28" s="66">
        <f t="shared" si="29"/>
        <v>23.230700422471543</v>
      </c>
      <c r="V28" s="66">
        <f t="shared" si="29"/>
        <v>24.259840362078116</v>
      </c>
      <c r="W28" s="66">
        <f t="shared" si="29"/>
        <v>24.667733824928739</v>
      </c>
      <c r="X28" s="66">
        <f t="shared" si="29"/>
        <v>24.519422051038443</v>
      </c>
      <c r="Y28" s="66">
        <f t="shared" si="29"/>
        <v>25.745055628263636</v>
      </c>
      <c r="Z28" s="66">
        <f t="shared" si="29"/>
        <v>24.931208693807182</v>
      </c>
      <c r="AA28" s="66">
        <f t="shared" si="29"/>
        <v>26.613625585019889</v>
      </c>
      <c r="AB28" s="66">
        <f t="shared" si="29"/>
        <v>29.041251058717926</v>
      </c>
      <c r="AC28" s="66">
        <f t="shared" si="29"/>
        <v>30.918678446489103</v>
      </c>
      <c r="AD28" s="66">
        <f t="shared" si="29"/>
        <v>30.127193386631784</v>
      </c>
      <c r="AE28" s="66">
        <f t="shared" ref="AE28:AF28" si="30">SUBTOTAL(9,AE29:AE68)</f>
        <v>30.103977932233271</v>
      </c>
      <c r="AF28" s="66">
        <f t="shared" si="30"/>
        <v>30.964650573799251</v>
      </c>
      <c r="AG28" s="66">
        <f t="shared" ref="AG28" si="31">SUBTOTAL(9,AG29:AG68)</f>
        <v>31.853075129713176</v>
      </c>
      <c r="AH28" s="66">
        <f t="shared" si="29"/>
        <v>33.943231905081518</v>
      </c>
      <c r="AI28" s="66">
        <f t="shared" ref="AI28:AJ28" si="32">SUBTOTAL(9,AI29:AI68)</f>
        <v>30.182850330354292</v>
      </c>
      <c r="AJ28" s="66">
        <f t="shared" si="32"/>
        <v>30.031212553454768</v>
      </c>
      <c r="AK28" s="29">
        <f t="shared" si="4"/>
        <v>0.42388785103327598</v>
      </c>
      <c r="AL28" s="37">
        <f t="shared" si="5"/>
        <v>1.1464935726766212E-2</v>
      </c>
      <c r="AM28" s="37">
        <f t="shared" si="6"/>
        <v>-5.023971402297378E-3</v>
      </c>
      <c r="AN28" s="44">
        <f t="shared" si="11"/>
        <v>0.18698961170242137</v>
      </c>
    </row>
    <row r="29" spans="1:40" ht="14.5" hidden="1" outlineLevel="1" x14ac:dyDescent="0.35">
      <c r="A29" s="51" t="str">
        <f t="shared" si="20"/>
        <v/>
      </c>
      <c r="B29" s="13"/>
      <c r="C29" s="13"/>
      <c r="D29" s="17" t="s">
        <v>14</v>
      </c>
      <c r="E29" s="59">
        <f>SUBTOTAL(9,E30:E32)</f>
        <v>2.9336260755066088</v>
      </c>
      <c r="F29" s="67">
        <f t="shared" ref="F29:AH29" si="33">SUBTOTAL(9,F30:F32)</f>
        <v>2.7825639385184289</v>
      </c>
      <c r="G29" s="67">
        <f t="shared" si="33"/>
        <v>3.240845842365299</v>
      </c>
      <c r="H29" s="67">
        <f t="shared" si="33"/>
        <v>3.550045153783929</v>
      </c>
      <c r="I29" s="67">
        <f t="shared" si="33"/>
        <v>3.6910807451329291</v>
      </c>
      <c r="J29" s="67">
        <f t="shared" si="33"/>
        <v>4.0381469377251591</v>
      </c>
      <c r="K29" s="67">
        <f t="shared" si="33"/>
        <v>3.9358772412679488</v>
      </c>
      <c r="L29" s="67">
        <f t="shared" si="33"/>
        <v>3.6560483876942289</v>
      </c>
      <c r="M29" s="67">
        <f t="shared" si="33"/>
        <v>3.3273462556937887</v>
      </c>
      <c r="N29" s="67">
        <f t="shared" si="33"/>
        <v>3.361638475317299</v>
      </c>
      <c r="O29" s="67">
        <f t="shared" si="33"/>
        <v>3.4556633976871889</v>
      </c>
      <c r="P29" s="67">
        <f t="shared" si="33"/>
        <v>3.5921506070403089</v>
      </c>
      <c r="Q29" s="67">
        <f t="shared" si="33"/>
        <v>3.942489569695879</v>
      </c>
      <c r="R29" s="67">
        <f t="shared" si="33"/>
        <v>4.365145985735329</v>
      </c>
      <c r="S29" s="67">
        <f t="shared" si="33"/>
        <v>4.5863394467064493</v>
      </c>
      <c r="T29" s="67">
        <f t="shared" si="33"/>
        <v>4.7733598141311182</v>
      </c>
      <c r="U29" s="67">
        <f t="shared" si="33"/>
        <v>4.7435793179926495</v>
      </c>
      <c r="V29" s="67">
        <f t="shared" si="33"/>
        <v>4.4656276444707883</v>
      </c>
      <c r="W29" s="67">
        <f t="shared" si="33"/>
        <v>5.0622395184070292</v>
      </c>
      <c r="X29" s="67">
        <f t="shared" si="33"/>
        <v>5.5318314963366504</v>
      </c>
      <c r="Y29" s="67">
        <f t="shared" si="33"/>
        <v>4.9674079908356354</v>
      </c>
      <c r="Z29" s="67">
        <f t="shared" si="33"/>
        <v>5.2771980823515499</v>
      </c>
      <c r="AA29" s="67">
        <f t="shared" si="33"/>
        <v>5.4112130614064906</v>
      </c>
      <c r="AB29" s="67">
        <f t="shared" si="33"/>
        <v>5.7480752086285172</v>
      </c>
      <c r="AC29" s="67">
        <f t="shared" si="33"/>
        <v>4.9152927556139536</v>
      </c>
      <c r="AD29" s="67">
        <f t="shared" si="33"/>
        <v>5.1521313630312964</v>
      </c>
      <c r="AE29" s="67">
        <f t="shared" ref="AE29:AF29" si="34">SUBTOTAL(9,AE30:AE32)</f>
        <v>5.6135181711327444</v>
      </c>
      <c r="AF29" s="67">
        <f t="shared" si="34"/>
        <v>6.6516403787719955</v>
      </c>
      <c r="AG29" s="67">
        <f t="shared" ref="AG29" si="35">SUBTOTAL(9,AG30:AG32)</f>
        <v>7.2413854925981962</v>
      </c>
      <c r="AH29" s="67">
        <f t="shared" si="33"/>
        <v>8.5157693677217079</v>
      </c>
      <c r="AI29" s="67">
        <f t="shared" ref="AI29:AJ29" si="36">SUBTOTAL(9,AI30:AI32)</f>
        <v>7.3455233174916783</v>
      </c>
      <c r="AJ29" s="67">
        <f t="shared" si="36"/>
        <v>8.0546838020113896</v>
      </c>
      <c r="AK29" s="30">
        <f t="shared" si="4"/>
        <v>1.7456409217457693</v>
      </c>
      <c r="AL29" s="38">
        <f t="shared" si="5"/>
        <v>3.3117690076429396E-2</v>
      </c>
      <c r="AM29" s="38">
        <f t="shared" si="6"/>
        <v>9.6543221478993635E-2</v>
      </c>
      <c r="AN29" s="45">
        <f t="shared" si="11"/>
        <v>5.015256023522191E-2</v>
      </c>
    </row>
    <row r="30" spans="1:40" ht="14.5" hidden="1" outlineLevel="2" x14ac:dyDescent="0.35">
      <c r="A30" s="51" t="str">
        <f t="shared" si="20"/>
        <v>Nox</v>
      </c>
      <c r="B30" s="13" t="s">
        <v>14</v>
      </c>
      <c r="C30" s="13" t="s">
        <v>5</v>
      </c>
      <c r="D30" s="18" t="s">
        <v>5</v>
      </c>
      <c r="E30" s="60">
        <v>4.5468288900000001E-2</v>
      </c>
      <c r="F30" s="69">
        <v>4.4243859599999998E-2</v>
      </c>
      <c r="G30" s="69">
        <v>4.6235925900000002E-2</v>
      </c>
      <c r="H30" s="69">
        <v>4.7647971900000002E-2</v>
      </c>
      <c r="I30" s="69">
        <v>4.0559460300000003E-2</v>
      </c>
      <c r="J30" s="69">
        <v>4.40505099E-2</v>
      </c>
      <c r="K30" s="69">
        <v>4.2297506999999998E-2</v>
      </c>
      <c r="L30" s="69">
        <v>5.2694253900000002E-2</v>
      </c>
      <c r="M30" s="69">
        <v>4.7427229799999998E-2</v>
      </c>
      <c r="N30" s="69">
        <v>4.6512376199999997E-2</v>
      </c>
      <c r="O30" s="69">
        <v>4.5088640100000001E-2</v>
      </c>
      <c r="P30" s="69">
        <v>4.9636766700000001E-2</v>
      </c>
      <c r="Q30" s="69">
        <v>5.4238191300000002E-2</v>
      </c>
      <c r="R30" s="69">
        <v>6.1379999999999997E-2</v>
      </c>
      <c r="S30" s="69">
        <v>7.7222250000000006E-2</v>
      </c>
      <c r="T30" s="69">
        <v>5.8425749999999999E-2</v>
      </c>
      <c r="U30" s="69">
        <v>6.5576250000000003E-2</v>
      </c>
      <c r="V30" s="69">
        <v>7.84305E-2</v>
      </c>
      <c r="W30" s="69">
        <v>4.9641749999999998E-2</v>
      </c>
      <c r="X30" s="69">
        <v>1.4435163900000001E-2</v>
      </c>
      <c r="Y30" s="69">
        <v>8.9913305250000006E-3</v>
      </c>
      <c r="Z30" s="69">
        <v>9.5872500000000003E-3</v>
      </c>
      <c r="AA30" s="69">
        <v>1.285875E-2</v>
      </c>
      <c r="AB30" s="69">
        <v>6.13017238779371E-2</v>
      </c>
      <c r="AC30" s="69">
        <v>0.11313071580164299</v>
      </c>
      <c r="AD30" s="69">
        <v>0.115727920094886</v>
      </c>
      <c r="AE30" s="69">
        <v>0.13718624882953501</v>
      </c>
      <c r="AF30" s="69">
        <v>0.14699782729004501</v>
      </c>
      <c r="AG30" s="69">
        <v>0.145334816897846</v>
      </c>
      <c r="AH30" s="69">
        <v>0.14595347713620899</v>
      </c>
      <c r="AI30" s="69">
        <v>0.12229920621241901</v>
      </c>
      <c r="AJ30" s="69">
        <v>0.11519297802</v>
      </c>
      <c r="AK30" s="31">
        <f t="shared" si="4"/>
        <v>1.5334795042177185</v>
      </c>
      <c r="AL30" s="39">
        <f t="shared" si="5"/>
        <v>3.0441026976737673E-2</v>
      </c>
      <c r="AM30" s="39">
        <f t="shared" si="6"/>
        <v>-5.8105268321008929E-2</v>
      </c>
      <c r="AN30" s="46">
        <f t="shared" si="11"/>
        <v>7.1725010078980066E-4</v>
      </c>
    </row>
    <row r="31" spans="1:40" ht="14.5" hidden="1" outlineLevel="2" x14ac:dyDescent="0.35">
      <c r="A31" s="51" t="str">
        <f t="shared" si="20"/>
        <v>Nox</v>
      </c>
      <c r="B31" s="13" t="s">
        <v>14</v>
      </c>
      <c r="C31" s="13" t="s">
        <v>6</v>
      </c>
      <c r="D31" s="18" t="s">
        <v>6</v>
      </c>
      <c r="E31" s="60">
        <v>3.0364563803288901E-2</v>
      </c>
      <c r="F31" s="69">
        <v>3.0364563803288901E-2</v>
      </c>
      <c r="G31" s="69">
        <v>3.0364563803288901E-2</v>
      </c>
      <c r="H31" s="69">
        <v>3.0364563803288901E-2</v>
      </c>
      <c r="I31" s="69">
        <v>3.0364563803288901E-2</v>
      </c>
      <c r="J31" s="69">
        <v>3.0364563803288901E-2</v>
      </c>
      <c r="K31" s="69">
        <v>3.0364563803288901E-2</v>
      </c>
      <c r="L31" s="69">
        <v>3.0364563803288901E-2</v>
      </c>
      <c r="M31" s="69">
        <v>3.0364563803288901E-2</v>
      </c>
      <c r="N31" s="69">
        <v>3.0364563803288901E-2</v>
      </c>
      <c r="O31" s="69">
        <v>3.0364563803288901E-2</v>
      </c>
      <c r="P31" s="69">
        <v>3.0364563803288901E-2</v>
      </c>
      <c r="Q31" s="69">
        <v>3.0364563803288901E-2</v>
      </c>
      <c r="R31" s="69">
        <v>3.0364563803288901E-2</v>
      </c>
      <c r="S31" s="69">
        <v>3.0364563803288901E-2</v>
      </c>
      <c r="T31" s="69">
        <v>3.0364563803288901E-2</v>
      </c>
      <c r="U31" s="69">
        <v>3.0364563803288901E-2</v>
      </c>
      <c r="V31" s="69">
        <v>3.0364563803288901E-2</v>
      </c>
      <c r="W31" s="69">
        <v>3.0364563803288901E-2</v>
      </c>
      <c r="X31" s="69">
        <v>3.0259030108000001E-3</v>
      </c>
      <c r="Y31" s="69">
        <v>2.9634623359176E-2</v>
      </c>
      <c r="Z31" s="69">
        <v>1.1573726784999999E-3</v>
      </c>
      <c r="AA31" s="69">
        <v>1.23100279444E-2</v>
      </c>
      <c r="AB31" s="69">
        <v>5.5217477000000002E-5</v>
      </c>
      <c r="AC31" s="69">
        <v>5.5106650000000002E-5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4"/>
        <v>-1</v>
      </c>
      <c r="AL31" s="39">
        <f t="shared" si="5"/>
        <v>-1</v>
      </c>
      <c r="AM31" s="39" t="str">
        <f t="shared" si="6"/>
        <v/>
      </c>
      <c r="AN31" s="46">
        <f t="shared" si="11"/>
        <v>0</v>
      </c>
    </row>
    <row r="32" spans="1:40" ht="14.5" hidden="1" outlineLevel="2" x14ac:dyDescent="0.35">
      <c r="A32" s="51" t="str">
        <f t="shared" si="20"/>
        <v>Nox</v>
      </c>
      <c r="B32" s="13" t="s">
        <v>14</v>
      </c>
      <c r="C32" s="13" t="s">
        <v>7</v>
      </c>
      <c r="D32" s="18" t="s">
        <v>7</v>
      </c>
      <c r="E32" s="60">
        <v>2.8577932228033198</v>
      </c>
      <c r="F32" s="69">
        <v>2.70795551511514</v>
      </c>
      <c r="G32" s="69">
        <v>3.16424535266201</v>
      </c>
      <c r="H32" s="69">
        <v>3.47203261808064</v>
      </c>
      <c r="I32" s="69">
        <v>3.6201567210296401</v>
      </c>
      <c r="J32" s="69">
        <v>3.9637318640218702</v>
      </c>
      <c r="K32" s="69">
        <v>3.86321517046466</v>
      </c>
      <c r="L32" s="69">
        <v>3.57298956999094</v>
      </c>
      <c r="M32" s="69">
        <v>3.2495544620904999</v>
      </c>
      <c r="N32" s="69">
        <v>3.2847615353140101</v>
      </c>
      <c r="O32" s="69">
        <v>3.3802101937839</v>
      </c>
      <c r="P32" s="69">
        <v>3.5121492765370199</v>
      </c>
      <c r="Q32" s="69">
        <v>3.85788681459259</v>
      </c>
      <c r="R32" s="69">
        <v>4.2734014219320402</v>
      </c>
      <c r="S32" s="69">
        <v>4.4787526329031602</v>
      </c>
      <c r="T32" s="69">
        <v>4.6845695003278296</v>
      </c>
      <c r="U32" s="69">
        <v>4.6476385041893602</v>
      </c>
      <c r="V32" s="69">
        <v>4.3568325806674997</v>
      </c>
      <c r="W32" s="69">
        <v>4.9822332046037401</v>
      </c>
      <c r="X32" s="69">
        <v>5.51437042942585</v>
      </c>
      <c r="Y32" s="69">
        <v>4.9287820369514597</v>
      </c>
      <c r="Z32" s="69">
        <v>5.2664534596730501</v>
      </c>
      <c r="AA32" s="69">
        <v>5.3860442834620903</v>
      </c>
      <c r="AB32" s="69">
        <v>5.6867182672735801</v>
      </c>
      <c r="AC32" s="69">
        <v>4.8021069331623103</v>
      </c>
      <c r="AD32" s="69">
        <v>5.0364034429364102</v>
      </c>
      <c r="AE32" s="69">
        <v>5.4763319223032099</v>
      </c>
      <c r="AF32" s="69">
        <v>6.5046425514819504</v>
      </c>
      <c r="AG32" s="69">
        <v>7.0960506757003499</v>
      </c>
      <c r="AH32" s="69">
        <v>8.3698158905854996</v>
      </c>
      <c r="AI32" s="69">
        <v>7.2232241112792597</v>
      </c>
      <c r="AJ32" s="69">
        <v>7.9394908239913899</v>
      </c>
      <c r="AK32" s="31">
        <f t="shared" si="4"/>
        <v>1.778189394753773</v>
      </c>
      <c r="AL32" s="39">
        <f t="shared" si="5"/>
        <v>3.3510512226540223E-2</v>
      </c>
      <c r="AM32" s="39">
        <f t="shared" si="6"/>
        <v>9.9161634981484337E-2</v>
      </c>
      <c r="AN32" s="46">
        <f t="shared" si="11"/>
        <v>4.9435310134432114E-2</v>
      </c>
    </row>
    <row r="33" spans="1:40" ht="14.5" hidden="1" outlineLevel="1" x14ac:dyDescent="0.35">
      <c r="A33" s="51" t="str">
        <f t="shared" si="20"/>
        <v/>
      </c>
      <c r="B33" s="13"/>
      <c r="C33" s="13"/>
      <c r="D33" s="17" t="s">
        <v>15</v>
      </c>
      <c r="E33" s="59">
        <f>SUBTOTAL(9,E34:E36)</f>
        <v>2.0927690715923628</v>
      </c>
      <c r="F33" s="67">
        <f t="shared" ref="F33:AH33" si="37">SUBTOTAL(9,F34:F36)</f>
        <v>3.5605158423942553</v>
      </c>
      <c r="G33" s="67">
        <f t="shared" si="37"/>
        <v>2.8107392403634619</v>
      </c>
      <c r="H33" s="67">
        <f t="shared" si="37"/>
        <v>3.1874037169587597</v>
      </c>
      <c r="I33" s="67">
        <f t="shared" si="37"/>
        <v>4.3371999230303242</v>
      </c>
      <c r="J33" s="67">
        <f t="shared" si="37"/>
        <v>5.3832429951630418</v>
      </c>
      <c r="K33" s="67">
        <f t="shared" si="37"/>
        <v>6.6492876187739167</v>
      </c>
      <c r="L33" s="67">
        <f t="shared" si="37"/>
        <v>7.2604070319993754</v>
      </c>
      <c r="M33" s="67">
        <f t="shared" si="37"/>
        <v>6.8158608194916424</v>
      </c>
      <c r="N33" s="67">
        <f t="shared" si="37"/>
        <v>7.5075601417879394</v>
      </c>
      <c r="O33" s="67">
        <f t="shared" si="37"/>
        <v>8.4279475813543758</v>
      </c>
      <c r="P33" s="67">
        <f t="shared" si="37"/>
        <v>7.8221739236721533</v>
      </c>
      <c r="Q33" s="67">
        <f t="shared" si="37"/>
        <v>8.6563052281914228</v>
      </c>
      <c r="R33" s="67">
        <f t="shared" si="37"/>
        <v>4.6059269586288645</v>
      </c>
      <c r="S33" s="67">
        <f t="shared" si="37"/>
        <v>4.3915817520099356</v>
      </c>
      <c r="T33" s="67">
        <f t="shared" si="37"/>
        <v>1.8879829462904461</v>
      </c>
      <c r="U33" s="67">
        <f t="shared" si="37"/>
        <v>2.1338177491346113</v>
      </c>
      <c r="V33" s="67">
        <f t="shared" si="37"/>
        <v>2.1035975199161725</v>
      </c>
      <c r="W33" s="67">
        <f t="shared" si="37"/>
        <v>2.5854985192580848</v>
      </c>
      <c r="X33" s="67">
        <f t="shared" si="37"/>
        <v>3.8810995681815337</v>
      </c>
      <c r="Y33" s="67">
        <f t="shared" si="37"/>
        <v>3.7935928476351162</v>
      </c>
      <c r="Z33" s="67">
        <f t="shared" si="37"/>
        <v>3.6532537558435481</v>
      </c>
      <c r="AA33" s="67">
        <f t="shared" si="37"/>
        <v>4.4632576847052405</v>
      </c>
      <c r="AB33" s="67">
        <f t="shared" si="37"/>
        <v>5.8377618956331219</v>
      </c>
      <c r="AC33" s="67">
        <f t="shared" si="37"/>
        <v>8.4734501814101062</v>
      </c>
      <c r="AD33" s="67">
        <f t="shared" si="37"/>
        <v>7.2691334836707826</v>
      </c>
      <c r="AE33" s="67">
        <f t="shared" ref="AE33:AF33" si="38">SUBTOTAL(9,AE34:AE36)</f>
        <v>8.2219364497523575</v>
      </c>
      <c r="AF33" s="67">
        <f t="shared" si="38"/>
        <v>7.257859633646512</v>
      </c>
      <c r="AG33" s="67">
        <f t="shared" ref="AG33" si="39">SUBTOTAL(9,AG34:AG36)</f>
        <v>6.2966169799025105</v>
      </c>
      <c r="AH33" s="67">
        <f t="shared" si="37"/>
        <v>6.8256606884165754</v>
      </c>
      <c r="AI33" s="67">
        <f t="shared" ref="AI33:AJ33" si="40">SUBTOTAL(9,AI34:AI36)</f>
        <v>6.435826548498599</v>
      </c>
      <c r="AJ33" s="67">
        <f t="shared" si="40"/>
        <v>5.3303365668649461</v>
      </c>
      <c r="AK33" s="30">
        <f t="shared" si="4"/>
        <v>1.5470256796222417</v>
      </c>
      <c r="AL33" s="38">
        <f t="shared" si="5"/>
        <v>3.0618298763875451E-2</v>
      </c>
      <c r="AM33" s="38">
        <f t="shared" si="6"/>
        <v>-0.17177125164933948</v>
      </c>
      <c r="AN33" s="45">
        <f t="shared" si="11"/>
        <v>3.3189387977830165E-2</v>
      </c>
    </row>
    <row r="34" spans="1:40" ht="14.5" hidden="1" outlineLevel="2" x14ac:dyDescent="0.35">
      <c r="A34" s="51" t="str">
        <f t="shared" si="20"/>
        <v>Nox</v>
      </c>
      <c r="B34" s="13" t="s">
        <v>15</v>
      </c>
      <c r="C34" s="13" t="s">
        <v>5</v>
      </c>
      <c r="D34" s="18" t="s">
        <v>5</v>
      </c>
      <c r="E34" s="60">
        <v>2.0814453976027001</v>
      </c>
      <c r="F34" s="69">
        <v>3.5503790884270199</v>
      </c>
      <c r="G34" s="69">
        <v>2.7960956718844399</v>
      </c>
      <c r="H34" s="69">
        <v>3.17910860454481</v>
      </c>
      <c r="I34" s="69">
        <v>4.3288206511545804</v>
      </c>
      <c r="J34" s="69">
        <v>5.3750478564159998</v>
      </c>
      <c r="K34" s="69">
        <v>6.6399445971912101</v>
      </c>
      <c r="L34" s="69">
        <v>7.2507396728693303</v>
      </c>
      <c r="M34" s="69">
        <v>6.8069502801295902</v>
      </c>
      <c r="N34" s="69">
        <v>7.5009928055466499</v>
      </c>
      <c r="O34" s="69">
        <v>8.4171412947072994</v>
      </c>
      <c r="P34" s="69">
        <v>7.8118476302630304</v>
      </c>
      <c r="Q34" s="69">
        <v>8.6466645464568295</v>
      </c>
      <c r="R34" s="69">
        <v>4.5974929317028703</v>
      </c>
      <c r="S34" s="69">
        <v>4.37903576883408</v>
      </c>
      <c r="T34" s="69">
        <v>1.87482269918792</v>
      </c>
      <c r="U34" s="69">
        <v>2.1205911159341402</v>
      </c>
      <c r="V34" s="69">
        <v>2.0882855198494701</v>
      </c>
      <c r="W34" s="69">
        <v>2.5736185124505599</v>
      </c>
      <c r="X34" s="69">
        <v>3.87307668307175</v>
      </c>
      <c r="Y34" s="69">
        <v>3.78734614525073</v>
      </c>
      <c r="Z34" s="69">
        <v>3.6457896186725698</v>
      </c>
      <c r="AA34" s="69">
        <v>4.4556553153304703</v>
      </c>
      <c r="AB34" s="69">
        <v>5.8257807514507798</v>
      </c>
      <c r="AC34" s="69">
        <v>8.4595640093478899</v>
      </c>
      <c r="AD34" s="69">
        <v>7.2546934711040203</v>
      </c>
      <c r="AE34" s="69">
        <v>8.2062061883505795</v>
      </c>
      <c r="AF34" s="69">
        <v>7.2456662428394703</v>
      </c>
      <c r="AG34" s="69">
        <v>6.2773606978464898</v>
      </c>
      <c r="AH34" s="69">
        <v>6.8101057459086096</v>
      </c>
      <c r="AI34" s="69">
        <v>6.4212648471252702</v>
      </c>
      <c r="AJ34" s="69">
        <v>5.3182662895801602</v>
      </c>
      <c r="AK34" s="31">
        <f t="shared" si="4"/>
        <v>1.5550832588284376</v>
      </c>
      <c r="AL34" s="39">
        <f t="shared" si="5"/>
        <v>3.0723311867236758E-2</v>
      </c>
      <c r="AM34" s="39">
        <f t="shared" si="6"/>
        <v>-0.17177278679587715</v>
      </c>
      <c r="AN34" s="46">
        <f t="shared" si="11"/>
        <v>3.3114232289107801E-2</v>
      </c>
    </row>
    <row r="35" spans="1:40" ht="14.5" hidden="1" outlineLevel="2" x14ac:dyDescent="0.35">
      <c r="A35" s="51" t="str">
        <f t="shared" si="20"/>
        <v>Nox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1.3671322700000001E-3</v>
      </c>
      <c r="AC35" s="69">
        <v>9.1807998023999999E-4</v>
      </c>
      <c r="AD35" s="69">
        <v>7.6553652780000003E-4</v>
      </c>
      <c r="AE35" s="69">
        <v>5.5185174720000002E-4</v>
      </c>
      <c r="AF35" s="69">
        <v>4.4252672380000002E-4</v>
      </c>
      <c r="AG35" s="69">
        <v>1.01177045103E-2</v>
      </c>
      <c r="AH35" s="69">
        <v>5.2810932696523904E-3</v>
      </c>
      <c r="AI35" s="69">
        <v>6.7280985764561598E-3</v>
      </c>
      <c r="AJ35" s="69">
        <v>2.8113599009294099E-3</v>
      </c>
      <c r="AK35" s="31" t="str">
        <f t="shared" si="4"/>
        <v/>
      </c>
      <c r="AL35" s="39" t="str">
        <f t="shared" si="5"/>
        <v/>
      </c>
      <c r="AM35" s="39">
        <f t="shared" si="6"/>
        <v>-0.58214644613453093</v>
      </c>
      <c r="AN35" s="46">
        <f t="shared" si="11"/>
        <v>1.7504957393739086E-5</v>
      </c>
    </row>
    <row r="36" spans="1:40" ht="14.5" hidden="1" outlineLevel="2" x14ac:dyDescent="0.35">
      <c r="A36" s="51" t="str">
        <f t="shared" si="20"/>
        <v>Nox</v>
      </c>
      <c r="B36" s="13" t="s">
        <v>15</v>
      </c>
      <c r="C36" s="13" t="s">
        <v>7</v>
      </c>
      <c r="D36" s="18" t="s">
        <v>7</v>
      </c>
      <c r="E36" s="60">
        <v>1.1323673989662501E-2</v>
      </c>
      <c r="F36" s="69">
        <v>1.0136753967235601E-2</v>
      </c>
      <c r="G36" s="69">
        <v>1.4643568479021899E-2</v>
      </c>
      <c r="H36" s="69">
        <v>8.2951124139496492E-3</v>
      </c>
      <c r="I36" s="69">
        <v>8.3792718757439797E-3</v>
      </c>
      <c r="J36" s="69">
        <v>8.1951387470422295E-3</v>
      </c>
      <c r="K36" s="69">
        <v>9.3430215827061992E-3</v>
      </c>
      <c r="L36" s="69">
        <v>9.6673591300452302E-3</v>
      </c>
      <c r="M36" s="69">
        <v>8.9105393620517708E-3</v>
      </c>
      <c r="N36" s="69">
        <v>6.5673362412899004E-3</v>
      </c>
      <c r="O36" s="69">
        <v>1.08062866470767E-2</v>
      </c>
      <c r="P36" s="69">
        <v>1.03262934091227E-2</v>
      </c>
      <c r="Q36" s="69">
        <v>9.6406817345929402E-3</v>
      </c>
      <c r="R36" s="69">
        <v>8.4340269259937806E-3</v>
      </c>
      <c r="S36" s="69">
        <v>1.2545983175855801E-2</v>
      </c>
      <c r="T36" s="69">
        <v>1.31602471025261E-2</v>
      </c>
      <c r="U36" s="69">
        <v>1.32266332004711E-2</v>
      </c>
      <c r="V36" s="69">
        <v>1.53120000667024E-2</v>
      </c>
      <c r="W36" s="69">
        <v>1.1880006807525101E-2</v>
      </c>
      <c r="X36" s="69">
        <v>8.0228851097835906E-3</v>
      </c>
      <c r="Y36" s="69">
        <v>6.2467023843861703E-3</v>
      </c>
      <c r="Z36" s="69">
        <v>7.4641371709783097E-3</v>
      </c>
      <c r="AA36" s="69">
        <v>7.6023693747704797E-3</v>
      </c>
      <c r="AB36" s="69">
        <v>1.06140119123417E-2</v>
      </c>
      <c r="AC36" s="69">
        <v>1.2968092081976501E-2</v>
      </c>
      <c r="AD36" s="69">
        <v>1.3674476038962199E-2</v>
      </c>
      <c r="AE36" s="69">
        <v>1.5178409654576799E-2</v>
      </c>
      <c r="AF36" s="69">
        <v>1.17508640832412E-2</v>
      </c>
      <c r="AG36" s="69">
        <v>9.1385775457205505E-3</v>
      </c>
      <c r="AH36" s="69">
        <v>1.0273849238313201E-2</v>
      </c>
      <c r="AI36" s="69">
        <v>7.8336027968727694E-3</v>
      </c>
      <c r="AJ36" s="69">
        <v>9.2589173838561207E-3</v>
      </c>
      <c r="AK36" s="31">
        <f t="shared" si="4"/>
        <v>-0.18233981371163788</v>
      </c>
      <c r="AL36" s="39">
        <f t="shared" si="5"/>
        <v>-6.4727816427526674E-3</v>
      </c>
      <c r="AM36" s="39">
        <f t="shared" si="6"/>
        <v>0.18194879469154945</v>
      </c>
      <c r="AN36" s="46">
        <f t="shared" si="11"/>
        <v>5.7650731328625126E-5</v>
      </c>
    </row>
    <row r="37" spans="1:40" ht="14.5" hidden="1" outlineLevel="1" x14ac:dyDescent="0.35">
      <c r="A37" s="51" t="str">
        <f t="shared" si="20"/>
        <v/>
      </c>
      <c r="B37" s="13"/>
      <c r="C37" s="13"/>
      <c r="D37" s="17" t="s">
        <v>16</v>
      </c>
      <c r="E37" s="59">
        <f>SUBTOTAL(9,E38:E41)</f>
        <v>4.1231262328005789</v>
      </c>
      <c r="F37" s="67">
        <f t="shared" ref="F37:AH37" si="41">SUBTOTAL(9,F38:F41)</f>
        <v>4.0607023111166081</v>
      </c>
      <c r="G37" s="67">
        <f t="shared" si="41"/>
        <v>3.9784219199031643</v>
      </c>
      <c r="H37" s="67">
        <f t="shared" si="41"/>
        <v>4.1566881123790846</v>
      </c>
      <c r="I37" s="67">
        <f t="shared" si="41"/>
        <v>4.3844269713236201</v>
      </c>
      <c r="J37" s="67">
        <f t="shared" si="41"/>
        <v>4.5693920460261435</v>
      </c>
      <c r="K37" s="67">
        <f t="shared" si="41"/>
        <v>4.5064972610031866</v>
      </c>
      <c r="L37" s="67">
        <f t="shared" si="41"/>
        <v>4.03776702339667</v>
      </c>
      <c r="M37" s="67">
        <f t="shared" si="41"/>
        <v>3.8781144108973455</v>
      </c>
      <c r="N37" s="67">
        <f t="shared" si="41"/>
        <v>4.347812289619065</v>
      </c>
      <c r="O37" s="67">
        <f t="shared" si="41"/>
        <v>4.5843003436252481</v>
      </c>
      <c r="P37" s="67">
        <f t="shared" si="41"/>
        <v>4.5463346515352523</v>
      </c>
      <c r="Q37" s="67">
        <f t="shared" si="41"/>
        <v>4.377381353323079</v>
      </c>
      <c r="R37" s="67">
        <f t="shared" si="41"/>
        <v>4.1290444958384152</v>
      </c>
      <c r="S37" s="67">
        <f t="shared" si="41"/>
        <v>4.6634147960163599</v>
      </c>
      <c r="T37" s="67">
        <f t="shared" si="41"/>
        <v>4.5513579369274613</v>
      </c>
      <c r="U37" s="67">
        <f t="shared" si="41"/>
        <v>4.5547484865104497</v>
      </c>
      <c r="V37" s="67">
        <f t="shared" si="41"/>
        <v>4.4872044939646845</v>
      </c>
      <c r="W37" s="67">
        <f t="shared" si="41"/>
        <v>4.1281683300132546</v>
      </c>
      <c r="X37" s="67">
        <f t="shared" si="41"/>
        <v>3.7895367659138364</v>
      </c>
      <c r="Y37" s="67">
        <f t="shared" si="41"/>
        <v>3.9911885254949127</v>
      </c>
      <c r="Z37" s="67">
        <f t="shared" si="41"/>
        <v>4.0024446524642894</v>
      </c>
      <c r="AA37" s="67">
        <f t="shared" si="41"/>
        <v>4.2008890742121583</v>
      </c>
      <c r="AB37" s="67">
        <f t="shared" si="41"/>
        <v>3.7828834263174382</v>
      </c>
      <c r="AC37" s="67">
        <f t="shared" si="41"/>
        <v>3.7109693588717581</v>
      </c>
      <c r="AD37" s="67">
        <f t="shared" si="41"/>
        <v>3.7305118640611328</v>
      </c>
      <c r="AE37" s="67">
        <f t="shared" ref="AE37:AF37" si="42">SUBTOTAL(9,AE38:AE41)</f>
        <v>3.742446119300892</v>
      </c>
      <c r="AF37" s="67">
        <f t="shared" si="42"/>
        <v>3.967584904488803</v>
      </c>
      <c r="AG37" s="67">
        <f t="shared" ref="AG37" si="43">SUBTOTAL(9,AG38:AG41)</f>
        <v>3.84811115654544</v>
      </c>
      <c r="AH37" s="67">
        <f t="shared" si="41"/>
        <v>3.7301593613091328</v>
      </c>
      <c r="AI37" s="67">
        <f t="shared" ref="AI37:AJ37" si="44">SUBTOTAL(9,AI38:AI41)</f>
        <v>3.3659225815633618</v>
      </c>
      <c r="AJ37" s="67">
        <f t="shared" si="44"/>
        <v>3.4934672082327456</v>
      </c>
      <c r="AK37" s="30">
        <f t="shared" si="4"/>
        <v>-0.15271398182251283</v>
      </c>
      <c r="AL37" s="38">
        <f t="shared" si="5"/>
        <v>-5.3314454352546559E-3</v>
      </c>
      <c r="AM37" s="38">
        <f t="shared" si="6"/>
        <v>3.7892917492517997E-2</v>
      </c>
      <c r="AN37" s="45">
        <f t="shared" si="11"/>
        <v>2.1752104601165518E-2</v>
      </c>
    </row>
    <row r="38" spans="1:40" ht="14.5" hidden="1" outlineLevel="2" x14ac:dyDescent="0.35">
      <c r="A38" s="51" t="str">
        <f t="shared" si="20"/>
        <v>Nox</v>
      </c>
      <c r="B38" s="13" t="s">
        <v>16</v>
      </c>
      <c r="C38" s="13" t="s">
        <v>5</v>
      </c>
      <c r="D38" s="18" t="s">
        <v>5</v>
      </c>
      <c r="E38" s="60">
        <v>1.47711969116441</v>
      </c>
      <c r="F38" s="69">
        <v>1.48010888883026</v>
      </c>
      <c r="G38" s="69">
        <v>1.43708324934572</v>
      </c>
      <c r="H38" s="69">
        <v>1.5223905435905101</v>
      </c>
      <c r="I38" s="69">
        <v>1.6973582546168</v>
      </c>
      <c r="J38" s="69">
        <v>1.8492127617754299</v>
      </c>
      <c r="K38" s="69">
        <v>1.8374437515754301</v>
      </c>
      <c r="L38" s="69">
        <v>1.8414634179754299</v>
      </c>
      <c r="M38" s="69">
        <v>1.96339948421439</v>
      </c>
      <c r="N38" s="69">
        <v>2.09895011844928</v>
      </c>
      <c r="O38" s="69">
        <v>2.18443552574213</v>
      </c>
      <c r="P38" s="69">
        <v>2.1188705337259299</v>
      </c>
      <c r="Q38" s="69">
        <v>1.8161794104</v>
      </c>
      <c r="R38" s="69">
        <v>1.5833178531000001</v>
      </c>
      <c r="S38" s="69">
        <v>1.9105504289999999</v>
      </c>
      <c r="T38" s="69">
        <v>1.7565673167</v>
      </c>
      <c r="U38" s="69">
        <v>1.5908850000000001</v>
      </c>
      <c r="V38" s="69">
        <v>1.46573775</v>
      </c>
      <c r="W38" s="69">
        <v>1.3505467499999999</v>
      </c>
      <c r="X38" s="69">
        <v>1.322046045</v>
      </c>
      <c r="Y38" s="69">
        <v>1.328189319</v>
      </c>
      <c r="Z38" s="69">
        <v>1.3093321499999999</v>
      </c>
      <c r="AA38" s="69">
        <v>1.4752110325500001</v>
      </c>
      <c r="AB38" s="69">
        <v>1.1451241867192901</v>
      </c>
      <c r="AC38" s="69">
        <v>1.1428267058058601</v>
      </c>
      <c r="AD38" s="69">
        <v>1.1299226179202799</v>
      </c>
      <c r="AE38" s="69">
        <v>1.03848186462564</v>
      </c>
      <c r="AF38" s="69">
        <v>1.36612142169138</v>
      </c>
      <c r="AG38" s="69">
        <v>1.3356339119669001</v>
      </c>
      <c r="AH38" s="69">
        <v>1.3134531692609299</v>
      </c>
      <c r="AI38" s="69">
        <v>1.27878546501934</v>
      </c>
      <c r="AJ38" s="69">
        <v>0.81785306441785299</v>
      </c>
      <c r="AK38" s="31">
        <f t="shared" si="4"/>
        <v>-0.44631902931769774</v>
      </c>
      <c r="AL38" s="39">
        <f t="shared" si="5"/>
        <v>-1.8889211040543974E-2</v>
      </c>
      <c r="AM38" s="39">
        <f t="shared" si="6"/>
        <v>-0.3604454485995553</v>
      </c>
      <c r="AN38" s="46">
        <f t="shared" si="11"/>
        <v>5.0923693697987821E-3</v>
      </c>
    </row>
    <row r="39" spans="1:40" ht="14.5" hidden="1" outlineLevel="2" x14ac:dyDescent="0.35">
      <c r="A39" s="51" t="str">
        <f t="shared" si="20"/>
        <v>Nox</v>
      </c>
      <c r="B39" s="13" t="s">
        <v>16</v>
      </c>
      <c r="C39" s="13" t="s">
        <v>6</v>
      </c>
      <c r="D39" s="18" t="s">
        <v>6</v>
      </c>
      <c r="E39" s="60">
        <v>0.43326186552158003</v>
      </c>
      <c r="F39" s="69">
        <v>0.38373766656853098</v>
      </c>
      <c r="G39" s="69">
        <v>0.33421346761548298</v>
      </c>
      <c r="H39" s="69">
        <v>0.28468926866243399</v>
      </c>
      <c r="I39" s="69">
        <v>0.235165069709386</v>
      </c>
      <c r="J39" s="69">
        <v>0.18862605058759499</v>
      </c>
      <c r="K39" s="69">
        <v>0.187259037634387</v>
      </c>
      <c r="L39" s="69">
        <v>0.189335071101708</v>
      </c>
      <c r="M39" s="69">
        <v>3.1275259451921597E-2</v>
      </c>
      <c r="N39" s="69">
        <v>9.8615299853715199E-2</v>
      </c>
      <c r="O39" s="69">
        <v>9.6617537830286301E-2</v>
      </c>
      <c r="P39" s="69">
        <v>0.101741665565362</v>
      </c>
      <c r="Q39" s="69">
        <v>0.103976173009917</v>
      </c>
      <c r="R39" s="69">
        <v>0.110168240148527</v>
      </c>
      <c r="S39" s="69">
        <v>0.16243993232089601</v>
      </c>
      <c r="T39" s="69">
        <v>0.23223425422869501</v>
      </c>
      <c r="U39" s="69">
        <v>0.372227171747118</v>
      </c>
      <c r="V39" s="69">
        <v>0.41891883781620598</v>
      </c>
      <c r="W39" s="69">
        <v>0.40939912481410101</v>
      </c>
      <c r="X39" s="69">
        <v>0.28634295279305</v>
      </c>
      <c r="Y39" s="69">
        <v>0.2430205034622</v>
      </c>
      <c r="Z39" s="69">
        <v>0.29119270825269999</v>
      </c>
      <c r="AA39" s="69">
        <v>0.27158726271529998</v>
      </c>
      <c r="AB39" s="69">
        <v>0.26783063494819997</v>
      </c>
      <c r="AC39" s="69">
        <v>0.19766436129342399</v>
      </c>
      <c r="AD39" s="69">
        <v>0.1537019450488</v>
      </c>
      <c r="AE39" s="69">
        <v>0.20777183626080001</v>
      </c>
      <c r="AF39" s="69">
        <v>0.20673643674610001</v>
      </c>
      <c r="AG39" s="69">
        <v>0.16186719535470001</v>
      </c>
      <c r="AH39" s="69">
        <v>0.161872966517185</v>
      </c>
      <c r="AI39" s="69">
        <v>8.1054841746510897E-2</v>
      </c>
      <c r="AJ39" s="69">
        <v>9.7933234997806803E-2</v>
      </c>
      <c r="AK39" s="31">
        <f t="shared" si="4"/>
        <v>-0.77396294760465389</v>
      </c>
      <c r="AL39" s="39">
        <f t="shared" si="5"/>
        <v>-4.6837198611723529E-2</v>
      </c>
      <c r="AM39" s="39">
        <f t="shared" si="6"/>
        <v>0.20823423854284995</v>
      </c>
      <c r="AN39" s="46">
        <f t="shared" si="11"/>
        <v>6.0978215756044192E-4</v>
      </c>
    </row>
    <row r="40" spans="1:40" ht="14.5" hidden="1" outlineLevel="2" x14ac:dyDescent="0.35">
      <c r="A40" s="51" t="str">
        <f t="shared" si="20"/>
        <v>Nox</v>
      </c>
      <c r="B40" s="13" t="s">
        <v>16</v>
      </c>
      <c r="C40" s="13" t="s">
        <v>7</v>
      </c>
      <c r="D40" s="18" t="s">
        <v>7</v>
      </c>
      <c r="E40" s="60">
        <v>5.3784280314468698E-2</v>
      </c>
      <c r="F40" s="69">
        <v>5.0562106327296998E-2</v>
      </c>
      <c r="G40" s="69">
        <v>7.7569498434431505E-2</v>
      </c>
      <c r="H40" s="69">
        <v>3.8961525628000197E-2</v>
      </c>
      <c r="I40" s="69">
        <v>4.01270586859242E-2</v>
      </c>
      <c r="J40" s="69">
        <v>4.0014132920638802E-2</v>
      </c>
      <c r="K40" s="69">
        <v>4.8809499393650001E-2</v>
      </c>
      <c r="L40" s="69">
        <v>4.7863521081452198E-2</v>
      </c>
      <c r="M40" s="69">
        <v>4.15021023943134E-2</v>
      </c>
      <c r="N40" s="69">
        <v>3.4786425244389303E-2</v>
      </c>
      <c r="O40" s="69">
        <v>5.4753229280901802E-2</v>
      </c>
      <c r="P40" s="69">
        <v>5.1783479763470801E-2</v>
      </c>
      <c r="Q40" s="69">
        <v>5.10286873107322E-2</v>
      </c>
      <c r="R40" s="69">
        <v>4.7650622665687703E-2</v>
      </c>
      <c r="S40" s="69">
        <v>6.7737164600474506E-2</v>
      </c>
      <c r="T40" s="69">
        <v>6.7841167096656205E-2</v>
      </c>
      <c r="U40" s="69">
        <v>8.4261014798221595E-2</v>
      </c>
      <c r="V40" s="69">
        <v>9.79508703979384E-2</v>
      </c>
      <c r="W40" s="69">
        <v>7.9537502198863894E-2</v>
      </c>
      <c r="X40" s="69">
        <v>7.5404183480516598E-2</v>
      </c>
      <c r="Y40" s="69">
        <v>7.3166053399202499E-2</v>
      </c>
      <c r="Z40" s="69">
        <v>7.7866037927580206E-2</v>
      </c>
      <c r="AA40" s="69">
        <v>7.9278807254958394E-2</v>
      </c>
      <c r="AB40" s="69">
        <v>9.9050510339018294E-2</v>
      </c>
      <c r="AC40" s="69">
        <v>0.11376423053163399</v>
      </c>
      <c r="AD40" s="69">
        <v>0.119337024121453</v>
      </c>
      <c r="AE40" s="69">
        <v>0.15006231977972201</v>
      </c>
      <c r="AF40" s="69">
        <v>0.13437110449961301</v>
      </c>
      <c r="AG40" s="69">
        <v>0.13814407560962999</v>
      </c>
      <c r="AH40" s="69">
        <v>0.129225111264338</v>
      </c>
      <c r="AI40" s="69">
        <v>0.107306808461201</v>
      </c>
      <c r="AJ40" s="69">
        <v>0.12077580536681599</v>
      </c>
      <c r="AK40" s="31">
        <f t="shared" si="4"/>
        <v>1.2455595698344908</v>
      </c>
      <c r="AL40" s="39">
        <f t="shared" si="5"/>
        <v>2.6438778052824796E-2</v>
      </c>
      <c r="AM40" s="39">
        <f t="shared" si="6"/>
        <v>0.12551856772895253</v>
      </c>
      <c r="AN40" s="46">
        <f t="shared" si="11"/>
        <v>7.5201162485162836E-4</v>
      </c>
    </row>
    <row r="41" spans="1:40" ht="14.5" hidden="1" outlineLevel="2" x14ac:dyDescent="0.35">
      <c r="A41" s="51" t="str">
        <f t="shared" si="20"/>
        <v>Nox</v>
      </c>
      <c r="B41" s="13" t="s">
        <v>16</v>
      </c>
      <c r="C41" s="13" t="s">
        <v>8</v>
      </c>
      <c r="D41" s="18" t="s">
        <v>8</v>
      </c>
      <c r="E41" s="60">
        <v>2.1589603958001198</v>
      </c>
      <c r="F41" s="69">
        <v>2.14629364939052</v>
      </c>
      <c r="G41" s="69">
        <v>2.12955570450753</v>
      </c>
      <c r="H41" s="69">
        <v>2.31064677449814</v>
      </c>
      <c r="I41" s="69">
        <v>2.4117765883115099</v>
      </c>
      <c r="J41" s="69">
        <v>2.4915391007424801</v>
      </c>
      <c r="K41" s="69">
        <v>2.4329849723997201</v>
      </c>
      <c r="L41" s="69">
        <v>1.9591050132380801</v>
      </c>
      <c r="M41" s="69">
        <v>1.84193756483672</v>
      </c>
      <c r="N41" s="69">
        <v>2.1154604460716802</v>
      </c>
      <c r="O41" s="69">
        <v>2.2484940507719302</v>
      </c>
      <c r="P41" s="69">
        <v>2.2739389724804902</v>
      </c>
      <c r="Q41" s="69">
        <v>2.4061970826024299</v>
      </c>
      <c r="R41" s="69">
        <v>2.3879077799242001</v>
      </c>
      <c r="S41" s="69">
        <v>2.5226872700949898</v>
      </c>
      <c r="T41" s="69">
        <v>2.4947151989021101</v>
      </c>
      <c r="U41" s="69">
        <v>2.5073752999651102</v>
      </c>
      <c r="V41" s="69">
        <v>2.5045970357505398</v>
      </c>
      <c r="W41" s="69">
        <v>2.2886849530002902</v>
      </c>
      <c r="X41" s="69">
        <v>2.1057435846402699</v>
      </c>
      <c r="Y41" s="69">
        <v>2.34681264963351</v>
      </c>
      <c r="Z41" s="69">
        <v>2.3240537562840098</v>
      </c>
      <c r="AA41" s="69">
        <v>2.3748119716919001</v>
      </c>
      <c r="AB41" s="69">
        <v>2.2708780943109299</v>
      </c>
      <c r="AC41" s="69">
        <v>2.2567140612408401</v>
      </c>
      <c r="AD41" s="69">
        <v>2.3275502769705998</v>
      </c>
      <c r="AE41" s="69">
        <v>2.3461300986347302</v>
      </c>
      <c r="AF41" s="69">
        <v>2.26035594155171</v>
      </c>
      <c r="AG41" s="69">
        <v>2.21246597361421</v>
      </c>
      <c r="AH41" s="69">
        <v>2.1256081142666798</v>
      </c>
      <c r="AI41" s="69">
        <v>1.8987754663363099</v>
      </c>
      <c r="AJ41" s="69">
        <v>2.45690510345027</v>
      </c>
      <c r="AK41" s="30">
        <f t="shared" si="4"/>
        <v>0.13800378563207993</v>
      </c>
      <c r="AL41" s="38">
        <f t="shared" si="5"/>
        <v>4.178889964864041E-3</v>
      </c>
      <c r="AM41" s="38">
        <f t="shared" si="6"/>
        <v>0.29394188360294748</v>
      </c>
      <c r="AN41" s="45">
        <f t="shared" si="11"/>
        <v>1.5297941448954666E-2</v>
      </c>
    </row>
    <row r="42" spans="1:40" ht="14.5" hidden="1" outlineLevel="1" x14ac:dyDescent="0.35">
      <c r="A42" s="51" t="str">
        <f t="shared" si="20"/>
        <v/>
      </c>
      <c r="B42" s="13"/>
      <c r="C42" s="13"/>
      <c r="D42" s="17" t="s">
        <v>17</v>
      </c>
      <c r="E42" s="59">
        <f>SUBTOTAL(9,E43:E46)</f>
        <v>5.8355856005743059</v>
      </c>
      <c r="F42" s="67">
        <f t="shared" ref="F42:AH42" si="45">SUBTOTAL(9,F43:F46)</f>
        <v>5.9260710139566362</v>
      </c>
      <c r="G42" s="67">
        <f t="shared" si="45"/>
        <v>6.0562551474994439</v>
      </c>
      <c r="H42" s="67">
        <f t="shared" si="45"/>
        <v>5.9982616331207526</v>
      </c>
      <c r="I42" s="67">
        <f t="shared" si="45"/>
        <v>6.2692530296715336</v>
      </c>
      <c r="J42" s="67">
        <f t="shared" si="45"/>
        <v>6.390306855450393</v>
      </c>
      <c r="K42" s="67">
        <f t="shared" si="45"/>
        <v>6.3406354524607993</v>
      </c>
      <c r="L42" s="67">
        <f t="shared" si="45"/>
        <v>6.475990675582783</v>
      </c>
      <c r="M42" s="67">
        <f t="shared" si="45"/>
        <v>6.5377222232357335</v>
      </c>
      <c r="N42" s="67">
        <f t="shared" si="45"/>
        <v>5.9251521741776649</v>
      </c>
      <c r="O42" s="67">
        <f t="shared" si="45"/>
        <v>5.8161631930884088</v>
      </c>
      <c r="P42" s="67">
        <f t="shared" si="45"/>
        <v>6.0228892686386084</v>
      </c>
      <c r="Q42" s="67">
        <f t="shared" si="45"/>
        <v>6.3260745185831837</v>
      </c>
      <c r="R42" s="67">
        <f t="shared" si="45"/>
        <v>6.5063342369635491</v>
      </c>
      <c r="S42" s="67">
        <f t="shared" si="45"/>
        <v>6.8216017087404666</v>
      </c>
      <c r="T42" s="67">
        <f t="shared" si="45"/>
        <v>6.8149635588676691</v>
      </c>
      <c r="U42" s="67">
        <f t="shared" si="45"/>
        <v>6.5944541704736785</v>
      </c>
      <c r="V42" s="67">
        <f t="shared" si="45"/>
        <v>7.264510780171288</v>
      </c>
      <c r="W42" s="67">
        <f t="shared" si="45"/>
        <v>6.9391021360907814</v>
      </c>
      <c r="X42" s="67">
        <f t="shared" si="45"/>
        <v>6.9576288502494323</v>
      </c>
      <c r="Y42" s="67">
        <f t="shared" si="45"/>
        <v>8.8587608237237188</v>
      </c>
      <c r="Z42" s="67">
        <f t="shared" si="45"/>
        <v>8.5481406578452876</v>
      </c>
      <c r="AA42" s="67">
        <f t="shared" si="45"/>
        <v>9.332126045082255</v>
      </c>
      <c r="AB42" s="67">
        <f t="shared" si="45"/>
        <v>8.5782016687551188</v>
      </c>
      <c r="AC42" s="67">
        <f t="shared" si="45"/>
        <v>9.4833453778543273</v>
      </c>
      <c r="AD42" s="67">
        <f t="shared" si="45"/>
        <v>10.631488219424154</v>
      </c>
      <c r="AE42" s="67">
        <f t="shared" ref="AE42:AF42" si="46">SUBTOTAL(9,AE43:AE46)</f>
        <v>9.5358181077573363</v>
      </c>
      <c r="AF42" s="67">
        <f t="shared" si="46"/>
        <v>9.8545087502450066</v>
      </c>
      <c r="AG42" s="67">
        <f t="shared" ref="AG42" si="47">SUBTOTAL(9,AG43:AG46)</f>
        <v>11.20857794433692</v>
      </c>
      <c r="AH42" s="67">
        <f t="shared" si="45"/>
        <v>11.4156854206713</v>
      </c>
      <c r="AI42" s="67">
        <f t="shared" ref="AI42:AJ42" si="48">SUBTOTAL(9,AI43:AI46)</f>
        <v>10.75341372761264</v>
      </c>
      <c r="AJ42" s="67">
        <f t="shared" si="48"/>
        <v>10.341935821787329</v>
      </c>
      <c r="AK42" s="30">
        <f t="shared" si="4"/>
        <v>0.77221902473155968</v>
      </c>
      <c r="AL42" s="38">
        <f t="shared" si="5"/>
        <v>1.8630533753196676E-2</v>
      </c>
      <c r="AM42" s="38">
        <f t="shared" si="6"/>
        <v>-3.8264863256280868E-2</v>
      </c>
      <c r="AN42" s="45">
        <f t="shared" si="11"/>
        <v>6.4394155251813426E-2</v>
      </c>
    </row>
    <row r="43" spans="1:40" ht="14.5" hidden="1" outlineLevel="2" x14ac:dyDescent="0.35">
      <c r="A43" s="51" t="str">
        <f t="shared" si="20"/>
        <v>Nox</v>
      </c>
      <c r="B43" s="13" t="s">
        <v>17</v>
      </c>
      <c r="C43" s="13" t="s">
        <v>5</v>
      </c>
      <c r="D43" s="18" t="s">
        <v>5</v>
      </c>
      <c r="E43" s="60">
        <v>1.8842623770956199</v>
      </c>
      <c r="F43" s="69">
        <v>1.9388376670751699</v>
      </c>
      <c r="G43" s="69">
        <v>1.95550250779428</v>
      </c>
      <c r="H43" s="69">
        <v>2.03849467668371</v>
      </c>
      <c r="I43" s="69">
        <v>2.1539884490086898</v>
      </c>
      <c r="J43" s="69">
        <v>2.2868448955013698</v>
      </c>
      <c r="K43" s="69">
        <v>2.3434259596013698</v>
      </c>
      <c r="L43" s="69">
        <v>2.4798734314013702</v>
      </c>
      <c r="M43" s="69">
        <v>2.4792878538238501</v>
      </c>
      <c r="N43" s="69">
        <v>2.4414016080455698</v>
      </c>
      <c r="O43" s="69">
        <v>2.5923330068343402</v>
      </c>
      <c r="P43" s="69">
        <v>2.6918902996242</v>
      </c>
      <c r="Q43" s="69">
        <v>2.6505628623000002</v>
      </c>
      <c r="R43" s="69">
        <v>2.5677581823</v>
      </c>
      <c r="S43" s="69">
        <v>2.6471252465999999</v>
      </c>
      <c r="T43" s="69">
        <v>2.5691437547999998</v>
      </c>
      <c r="U43" s="69">
        <v>2.2233554999999998</v>
      </c>
      <c r="V43" s="69">
        <v>2.6800964999999999</v>
      </c>
      <c r="W43" s="69">
        <v>2.1575294999999999</v>
      </c>
      <c r="X43" s="69">
        <v>2.5302172452749998</v>
      </c>
      <c r="Y43" s="69">
        <v>3.5284201722000001</v>
      </c>
      <c r="Z43" s="69">
        <v>3.5363642579999999</v>
      </c>
      <c r="AA43" s="69">
        <v>3.8672145389249999</v>
      </c>
      <c r="AB43" s="69">
        <v>3.5413586386058702</v>
      </c>
      <c r="AC43" s="69">
        <v>3.6863889212143501</v>
      </c>
      <c r="AD43" s="69">
        <v>3.9517273244015598</v>
      </c>
      <c r="AE43" s="69">
        <v>3.2869354023969901</v>
      </c>
      <c r="AF43" s="69">
        <v>3.9744957798536098</v>
      </c>
      <c r="AG43" s="69">
        <v>4.2129907756958698</v>
      </c>
      <c r="AH43" s="69">
        <v>4.9823123519242802</v>
      </c>
      <c r="AI43" s="69">
        <v>4.5309185887928196</v>
      </c>
      <c r="AJ43" s="69">
        <v>4.420947242475</v>
      </c>
      <c r="AK43" s="31">
        <f t="shared" si="4"/>
        <v>1.3462482169226329</v>
      </c>
      <c r="AL43" s="39">
        <f t="shared" si="5"/>
        <v>2.7892144281400855E-2</v>
      </c>
      <c r="AM43" s="39">
        <f t="shared" si="6"/>
        <v>-2.4271313677944328E-2</v>
      </c>
      <c r="AN43" s="46">
        <f t="shared" si="11"/>
        <v>2.7527067272286716E-2</v>
      </c>
    </row>
    <row r="44" spans="1:40" ht="14.5" hidden="1" outlineLevel="2" x14ac:dyDescent="0.35">
      <c r="A44" s="51" t="str">
        <f t="shared" si="20"/>
        <v>Nox</v>
      </c>
      <c r="B44" s="13" t="s">
        <v>17</v>
      </c>
      <c r="C44" s="13" t="s">
        <v>6</v>
      </c>
      <c r="D44" s="18" t="s">
        <v>6</v>
      </c>
      <c r="E44" s="60">
        <v>3.68003621796265</v>
      </c>
      <c r="F44" s="69">
        <v>3.7202697241031801</v>
      </c>
      <c r="G44" s="69">
        <v>3.6965342746480601</v>
      </c>
      <c r="H44" s="69">
        <v>3.75175558692822</v>
      </c>
      <c r="I44" s="69">
        <v>3.8910663916770201</v>
      </c>
      <c r="J44" s="69">
        <v>3.8803348074648998</v>
      </c>
      <c r="K44" s="69">
        <v>3.7295658573661301</v>
      </c>
      <c r="L44" s="69">
        <v>3.7322985295425801</v>
      </c>
      <c r="M44" s="69">
        <v>3.8291295873369702</v>
      </c>
      <c r="N44" s="69">
        <v>3.3101557305242899</v>
      </c>
      <c r="O44" s="69">
        <v>2.9418869020501401</v>
      </c>
      <c r="P44" s="69">
        <v>3.0743773201455098</v>
      </c>
      <c r="Q44" s="69">
        <v>3.4081305911998498</v>
      </c>
      <c r="R44" s="69">
        <v>3.67902608547899</v>
      </c>
      <c r="S44" s="69">
        <v>3.8455144392757599</v>
      </c>
      <c r="T44" s="69">
        <v>3.8990541842951298</v>
      </c>
      <c r="U44" s="69">
        <v>4.0103241668749199</v>
      </c>
      <c r="V44" s="69">
        <v>4.1617332889021297</v>
      </c>
      <c r="W44" s="69">
        <v>4.4103420687255701</v>
      </c>
      <c r="X44" s="69">
        <v>4.1773742465543702</v>
      </c>
      <c r="Y44" s="69">
        <v>5.1340088766429197</v>
      </c>
      <c r="Z44" s="69">
        <v>4.7772244993697202</v>
      </c>
      <c r="AA44" s="69">
        <v>5.2228519720145004</v>
      </c>
      <c r="AB44" s="69">
        <v>4.7265596158166998</v>
      </c>
      <c r="AC44" s="69">
        <v>5.4211444233585198</v>
      </c>
      <c r="AD44" s="69">
        <v>6.28465237174</v>
      </c>
      <c r="AE44" s="69">
        <v>5.8378196381349996</v>
      </c>
      <c r="AF44" s="69">
        <v>5.5350734776839898</v>
      </c>
      <c r="AG44" s="69">
        <v>6.7301977881533999</v>
      </c>
      <c r="AH44" s="69">
        <v>6.1369568587600503</v>
      </c>
      <c r="AI44" s="69">
        <v>5.9880971837351504</v>
      </c>
      <c r="AJ44" s="69">
        <v>5.6596913601680097</v>
      </c>
      <c r="AK44" s="31">
        <f t="shared" si="4"/>
        <v>0.53794447254145261</v>
      </c>
      <c r="AL44" s="39">
        <f t="shared" si="5"/>
        <v>1.3982229201044971E-2</v>
      </c>
      <c r="AM44" s="39">
        <f t="shared" si="6"/>
        <v>-5.4843101821920204E-2</v>
      </c>
      <c r="AN44" s="46">
        <f t="shared" si="11"/>
        <v>3.5240118523673085E-2</v>
      </c>
    </row>
    <row r="45" spans="1:40" ht="14.5" hidden="1" outlineLevel="2" x14ac:dyDescent="0.35">
      <c r="A45" s="51" t="str">
        <f t="shared" si="20"/>
        <v>Nox</v>
      </c>
      <c r="B45" s="13" t="s">
        <v>17</v>
      </c>
      <c r="C45" s="13" t="s">
        <v>7</v>
      </c>
      <c r="D45" s="18" t="s">
        <v>7</v>
      </c>
      <c r="E45" s="60">
        <v>0.26896310417764302</v>
      </c>
      <c r="F45" s="69">
        <v>0.26463433430338801</v>
      </c>
      <c r="G45" s="69">
        <v>0.40184698618437997</v>
      </c>
      <c r="H45" s="69">
        <v>0.20558964857010201</v>
      </c>
      <c r="I45" s="69">
        <v>0.22172605685187799</v>
      </c>
      <c r="J45" s="69">
        <v>0.220620780920075</v>
      </c>
      <c r="K45" s="69">
        <v>0.26511852138341602</v>
      </c>
      <c r="L45" s="69">
        <v>0.26125417545024399</v>
      </c>
      <c r="M45" s="69">
        <v>0.22677737334335499</v>
      </c>
      <c r="N45" s="69">
        <v>0.17092581473201801</v>
      </c>
      <c r="O45" s="69">
        <v>0.27924401568578899</v>
      </c>
      <c r="P45" s="69">
        <v>0.25383485783651499</v>
      </c>
      <c r="Q45" s="69">
        <v>0.26441635226729299</v>
      </c>
      <c r="R45" s="69">
        <v>0.25656140443012698</v>
      </c>
      <c r="S45" s="69">
        <v>0.32591311539704898</v>
      </c>
      <c r="T45" s="69">
        <v>0.34374515296737601</v>
      </c>
      <c r="U45" s="69">
        <v>0.35776896368145</v>
      </c>
      <c r="V45" s="69">
        <v>0.41969305088265402</v>
      </c>
      <c r="W45" s="69">
        <v>0.36835660006829901</v>
      </c>
      <c r="X45" s="69">
        <v>0.24728142980847601</v>
      </c>
      <c r="Y45" s="69">
        <v>0.193449590904786</v>
      </c>
      <c r="Z45" s="69">
        <v>0.23168130596408801</v>
      </c>
      <c r="AA45" s="69">
        <v>0.239176823037442</v>
      </c>
      <c r="AB45" s="69">
        <v>0.307448907973907</v>
      </c>
      <c r="AC45" s="69">
        <v>0.37297339439315302</v>
      </c>
      <c r="AD45" s="69">
        <v>0.39222549432833997</v>
      </c>
      <c r="AE45" s="69">
        <v>0.40815507627835401</v>
      </c>
      <c r="AF45" s="69">
        <v>0.34204937445663097</v>
      </c>
      <c r="AG45" s="69">
        <v>0.26252902644919701</v>
      </c>
      <c r="AH45" s="69">
        <v>0.29357890025215699</v>
      </c>
      <c r="AI45" s="69">
        <v>0.231696309606058</v>
      </c>
      <c r="AJ45" s="69">
        <v>0.25853767271597</v>
      </c>
      <c r="AK45" s="31">
        <f t="shared" ref="AK45:AK77" si="49">IFERROR(AJ45/E45-1,"")</f>
        <v>-3.876156729209701E-2</v>
      </c>
      <c r="AL45" s="39">
        <f t="shared" ref="AL45:AL77" si="50">IFERROR(POWER(AJ45/E45,1/(AJ$11-E$11))-1,"")</f>
        <v>-1.2744385618455034E-3</v>
      </c>
      <c r="AM45" s="39">
        <f t="shared" ref="AM45:AM77" si="51">IFERROR(AJ45/AI45-1,"")</f>
        <v>0.11584717579468173</v>
      </c>
      <c r="AN45" s="46">
        <f t="shared" si="11"/>
        <v>1.6097871155071122E-3</v>
      </c>
    </row>
    <row r="46" spans="1:40" ht="14.5" hidden="1" outlineLevel="2" x14ac:dyDescent="0.35">
      <c r="A46" s="51" t="str">
        <f t="shared" si="20"/>
        <v>Nox</v>
      </c>
      <c r="B46" s="13" t="s">
        <v>17</v>
      </c>
      <c r="C46" s="13" t="s">
        <v>8</v>
      </c>
      <c r="D46" s="18" t="s">
        <v>8</v>
      </c>
      <c r="E46" s="60">
        <v>2.3239013383932498E-3</v>
      </c>
      <c r="F46" s="69">
        <v>2.3292884748986201E-3</v>
      </c>
      <c r="G46" s="69">
        <v>2.3713788727238901E-3</v>
      </c>
      <c r="H46" s="69">
        <v>2.4217209387202899E-3</v>
      </c>
      <c r="I46" s="69">
        <v>2.4721321339458099E-3</v>
      </c>
      <c r="J46" s="69">
        <v>2.5063715640489099E-3</v>
      </c>
      <c r="K46" s="69">
        <v>2.5251141098832802E-3</v>
      </c>
      <c r="L46" s="69">
        <v>2.5645391885889702E-3</v>
      </c>
      <c r="M46" s="69">
        <v>2.5274087315589498E-3</v>
      </c>
      <c r="N46" s="69">
        <v>2.6690208757863699E-3</v>
      </c>
      <c r="O46" s="69">
        <v>2.6992685181386699E-3</v>
      </c>
      <c r="P46" s="69">
        <v>2.7867910323833402E-3</v>
      </c>
      <c r="Q46" s="69">
        <v>2.96471281603995E-3</v>
      </c>
      <c r="R46" s="69">
        <v>2.9885647544319401E-3</v>
      </c>
      <c r="S46" s="69">
        <v>3.0489074676567402E-3</v>
      </c>
      <c r="T46" s="69">
        <v>3.0204668051641002E-3</v>
      </c>
      <c r="U46" s="69">
        <v>3.0055399173081398E-3</v>
      </c>
      <c r="V46" s="69">
        <v>2.9879403865040598E-3</v>
      </c>
      <c r="W46" s="69">
        <v>2.8739672969117602E-3</v>
      </c>
      <c r="X46" s="69">
        <v>2.7559286115860998E-3</v>
      </c>
      <c r="Y46" s="69">
        <v>2.8821839760130399E-3</v>
      </c>
      <c r="Z46" s="69">
        <v>2.87059451148054E-3</v>
      </c>
      <c r="AA46" s="69">
        <v>2.8827111053121601E-3</v>
      </c>
      <c r="AB46" s="69">
        <v>2.8345063586419799E-3</v>
      </c>
      <c r="AC46" s="69">
        <v>2.8386388883052298E-3</v>
      </c>
      <c r="AD46" s="69">
        <v>2.8830289542555901E-3</v>
      </c>
      <c r="AE46" s="69">
        <v>2.90799094699218E-3</v>
      </c>
      <c r="AF46" s="69">
        <v>2.8901182507776102E-3</v>
      </c>
      <c r="AG46" s="69">
        <v>2.8603540384535501E-3</v>
      </c>
      <c r="AH46" s="69">
        <v>2.8373097348141701E-3</v>
      </c>
      <c r="AI46" s="69">
        <v>2.7016454786120401E-3</v>
      </c>
      <c r="AJ46" s="69">
        <v>2.75954642834894E-3</v>
      </c>
      <c r="AK46" s="30">
        <f t="shared" si="49"/>
        <v>0.18746281641065532</v>
      </c>
      <c r="AL46" s="38">
        <f t="shared" si="50"/>
        <v>5.5579349070415951E-3</v>
      </c>
      <c r="AM46" s="38">
        <f t="shared" si="51"/>
        <v>2.1431734916842693E-2</v>
      </c>
      <c r="AN46" s="45">
        <f t="shared" ref="AN46:AN78" si="52">AJ46/$AJ$13</f>
        <v>1.7182340346507622E-5</v>
      </c>
    </row>
    <row r="47" spans="1:40" ht="14.5" hidden="1" outlineLevel="1" x14ac:dyDescent="0.35">
      <c r="A47" s="51" t="str">
        <f t="shared" si="20"/>
        <v/>
      </c>
      <c r="B47" s="13"/>
      <c r="C47" s="13"/>
      <c r="D47" s="17" t="s">
        <v>18</v>
      </c>
      <c r="E47" s="59">
        <f>SUBTOTAL(9,E48:E50)</f>
        <v>0.23245503883531901</v>
      </c>
      <c r="F47" s="67">
        <f t="shared" ref="F47:AH47" si="53">SUBTOTAL(9,F48:F50)</f>
        <v>0.20365384226153641</v>
      </c>
      <c r="G47" s="67">
        <f t="shared" si="53"/>
        <v>0.26176346597404532</v>
      </c>
      <c r="H47" s="67">
        <f t="shared" si="53"/>
        <v>0.2068799421723683</v>
      </c>
      <c r="I47" s="67">
        <f t="shared" si="53"/>
        <v>0.2148837499752442</v>
      </c>
      <c r="J47" s="67">
        <f t="shared" si="53"/>
        <v>0.22299976270655611</v>
      </c>
      <c r="K47" s="67">
        <f t="shared" si="53"/>
        <v>0.24746886007211572</v>
      </c>
      <c r="L47" s="67">
        <f t="shared" si="53"/>
        <v>0.2220487050276661</v>
      </c>
      <c r="M47" s="67">
        <f t="shared" si="53"/>
        <v>0.2146130254825678</v>
      </c>
      <c r="N47" s="67">
        <f t="shared" si="53"/>
        <v>0.21418692280126481</v>
      </c>
      <c r="O47" s="67">
        <f t="shared" si="53"/>
        <v>0.23325361131328839</v>
      </c>
      <c r="P47" s="67">
        <f t="shared" si="53"/>
        <v>0.24397605648072843</v>
      </c>
      <c r="Q47" s="67">
        <f t="shared" si="53"/>
        <v>0.24548292403610211</v>
      </c>
      <c r="R47" s="67">
        <f t="shared" si="53"/>
        <v>0.16405878171286131</v>
      </c>
      <c r="S47" s="67">
        <f t="shared" si="53"/>
        <v>0.16783521667067181</v>
      </c>
      <c r="T47" s="67">
        <f t="shared" si="53"/>
        <v>0.18082696410539223</v>
      </c>
      <c r="U47" s="67">
        <f t="shared" si="53"/>
        <v>0.24065895716932489</v>
      </c>
      <c r="V47" s="67">
        <f t="shared" si="53"/>
        <v>0.20162035994387711</v>
      </c>
      <c r="W47" s="67">
        <f t="shared" si="53"/>
        <v>0.1751145562552944</v>
      </c>
      <c r="X47" s="67">
        <f t="shared" si="53"/>
        <v>0.12772240880988761</v>
      </c>
      <c r="Y47" s="67">
        <f t="shared" si="53"/>
        <v>0.32957085233161454</v>
      </c>
      <c r="Z47" s="67">
        <f t="shared" si="53"/>
        <v>0.37854964111372091</v>
      </c>
      <c r="AA47" s="67">
        <f t="shared" si="53"/>
        <v>0.38486957853546472</v>
      </c>
      <c r="AB47" s="67">
        <f t="shared" si="53"/>
        <v>0.41045934077538548</v>
      </c>
      <c r="AC47" s="67">
        <f t="shared" si="53"/>
        <v>0.18593498541601047</v>
      </c>
      <c r="AD47" s="67">
        <f t="shared" si="53"/>
        <v>9.8723526566331904E-2</v>
      </c>
      <c r="AE47" s="67">
        <f t="shared" ref="AE47:AF47" si="54">SUBTOTAL(9,AE48:AE50)</f>
        <v>0.1002320641409763</v>
      </c>
      <c r="AF47" s="67">
        <f t="shared" si="54"/>
        <v>8.5470728465272192E-2</v>
      </c>
      <c r="AG47" s="67">
        <f t="shared" ref="AG47" si="55">SUBTOTAL(9,AG48:AG50)</f>
        <v>7.0215119050116903E-2</v>
      </c>
      <c r="AH47" s="67">
        <f t="shared" si="53"/>
        <v>6.9343356825293606E-2</v>
      </c>
      <c r="AI47" s="67">
        <f t="shared" ref="AI47:AJ47" si="56">SUBTOTAL(9,AI48:AI50)</f>
        <v>7.3558052503130605E-2</v>
      </c>
      <c r="AJ47" s="67">
        <f t="shared" si="56"/>
        <v>6.3535852492323505E-2</v>
      </c>
      <c r="AK47" s="30">
        <f t="shared" si="49"/>
        <v>-0.72667466013789017</v>
      </c>
      <c r="AL47" s="38">
        <f t="shared" si="50"/>
        <v>-4.0978411280068294E-2</v>
      </c>
      <c r="AM47" s="38">
        <f t="shared" si="51"/>
        <v>-0.13624884930688663</v>
      </c>
      <c r="AN47" s="45">
        <f t="shared" si="52"/>
        <v>3.956065498712327E-4</v>
      </c>
    </row>
    <row r="48" spans="1:40" ht="14.5" hidden="1" outlineLevel="2" x14ac:dyDescent="0.35">
      <c r="A48" s="51" t="str">
        <f t="shared" si="20"/>
        <v>Nox</v>
      </c>
      <c r="B48" s="13" t="s">
        <v>18</v>
      </c>
      <c r="C48" s="13" t="s">
        <v>5</v>
      </c>
      <c r="D48" s="18" t="s">
        <v>5</v>
      </c>
      <c r="E48" s="60">
        <v>0.1774353843</v>
      </c>
      <c r="F48" s="69">
        <v>0.15873508710000001</v>
      </c>
      <c r="G48" s="69">
        <v>0.16151838660000001</v>
      </c>
      <c r="H48" s="69">
        <v>0.17004224339999999</v>
      </c>
      <c r="I48" s="69">
        <v>0.1850024817</v>
      </c>
      <c r="J48" s="69">
        <v>0.1962226611</v>
      </c>
      <c r="K48" s="69">
        <v>0.20352882329999999</v>
      </c>
      <c r="L48" s="69">
        <v>0.19430914229999999</v>
      </c>
      <c r="M48" s="69">
        <v>0.19222166700000001</v>
      </c>
      <c r="N48" s="69">
        <v>0.19509194520000001</v>
      </c>
      <c r="O48" s="69">
        <v>0.20839959899999999</v>
      </c>
      <c r="P48" s="69">
        <v>0.22048955910000001</v>
      </c>
      <c r="Q48" s="69">
        <v>0.2228379687</v>
      </c>
      <c r="R48" s="69">
        <v>0.14183999999999999</v>
      </c>
      <c r="S48" s="69">
        <v>0.12566250000000001</v>
      </c>
      <c r="T48" s="69">
        <v>0.13230900000000001</v>
      </c>
      <c r="U48" s="69">
        <v>0.19170224999999999</v>
      </c>
      <c r="V48" s="69">
        <v>0.15302925000000001</v>
      </c>
      <c r="W48" s="69">
        <v>0.13616871975</v>
      </c>
      <c r="X48" s="69">
        <v>0.100669365</v>
      </c>
      <c r="Y48" s="69">
        <v>0.31205435512500002</v>
      </c>
      <c r="Z48" s="69">
        <v>0.34778025000000001</v>
      </c>
      <c r="AA48" s="69">
        <v>0.36442430190000002</v>
      </c>
      <c r="AB48" s="69">
        <v>0.37491915779490598</v>
      </c>
      <c r="AC48" s="69">
        <v>0.16668489516152299</v>
      </c>
      <c r="AD48" s="69">
        <v>5.9753225082607102E-2</v>
      </c>
      <c r="AE48" s="69">
        <v>5.9918974231593598E-2</v>
      </c>
      <c r="AF48" s="69">
        <v>5.8415204926033401E-2</v>
      </c>
      <c r="AG48" s="69">
        <v>5.8361497153855899E-2</v>
      </c>
      <c r="AH48" s="69">
        <v>5.6094302143435699E-2</v>
      </c>
      <c r="AI48" s="69">
        <v>6.1053540774075599E-2</v>
      </c>
      <c r="AJ48" s="69">
        <v>4.9079164680000002E-2</v>
      </c>
      <c r="AK48" s="31">
        <f t="shared" si="49"/>
        <v>-0.72339697138977033</v>
      </c>
      <c r="AL48" s="39">
        <f t="shared" si="50"/>
        <v>-4.0609563717294961E-2</v>
      </c>
      <c r="AM48" s="39">
        <f t="shared" si="51"/>
        <v>-0.19612910147809359</v>
      </c>
      <c r="AN48" s="46">
        <f t="shared" si="52"/>
        <v>3.0559185480296715E-4</v>
      </c>
    </row>
    <row r="49" spans="1:40" ht="14.5" hidden="1" outlineLevel="2" x14ac:dyDescent="0.35">
      <c r="A49" s="51" t="str">
        <f t="shared" si="20"/>
        <v>Nox</v>
      </c>
      <c r="B49" s="13" t="s">
        <v>18</v>
      </c>
      <c r="C49" s="13" t="s">
        <v>6</v>
      </c>
      <c r="D49" s="18" t="s">
        <v>6</v>
      </c>
      <c r="E49" s="60">
        <v>7.2199999999999999E-3</v>
      </c>
      <c r="F49" s="69">
        <v>7.2199999999999999E-3</v>
      </c>
      <c r="G49" s="69">
        <v>7.2199999999999999E-3</v>
      </c>
      <c r="H49" s="69">
        <v>7.2199999999999999E-3</v>
      </c>
      <c r="I49" s="69">
        <v>7.2199999999999999E-3</v>
      </c>
      <c r="J49" s="69">
        <v>7.2199999999999999E-3</v>
      </c>
      <c r="K49" s="69">
        <v>7.2199999999999999E-3</v>
      </c>
      <c r="L49" s="69">
        <v>7.2199999999999999E-3</v>
      </c>
      <c r="M49" s="69">
        <v>7.2199999999999999E-3</v>
      </c>
      <c r="N49" s="69">
        <v>7.2199999999999999E-3</v>
      </c>
      <c r="O49" s="69">
        <v>7.2199999999999999E-3</v>
      </c>
      <c r="P49" s="69">
        <v>7.2199999999999999E-3</v>
      </c>
      <c r="Q49" s="69">
        <v>7.2199999999999999E-3</v>
      </c>
      <c r="R49" s="69">
        <v>7.2199999999999999E-3</v>
      </c>
      <c r="S49" s="69">
        <v>7.2199999999999999E-3</v>
      </c>
      <c r="T49" s="69">
        <v>7.2199999999999999E-3</v>
      </c>
      <c r="U49" s="69">
        <v>7.2199999999999999E-3</v>
      </c>
      <c r="V49" s="69">
        <v>7.2199999999999999E-3</v>
      </c>
      <c r="W49" s="69">
        <v>7.2199999999999999E-3</v>
      </c>
      <c r="X49" s="69">
        <v>4.4842634824999996E-3</v>
      </c>
      <c r="Y49" s="69">
        <v>7.4669561687100003E-3</v>
      </c>
      <c r="Z49" s="69">
        <v>9.5464816475000006E-3</v>
      </c>
      <c r="AA49" s="69">
        <v>9.8206401372999998E-3</v>
      </c>
      <c r="AB49" s="69">
        <v>1.9516325575699999E-2</v>
      </c>
      <c r="AC49" s="69">
        <v>5.9029348200000001E-4</v>
      </c>
      <c r="AD49" s="69">
        <v>7.0367499019999996E-4</v>
      </c>
      <c r="AE49" s="69">
        <v>5.1352870920000002E-4</v>
      </c>
      <c r="AF49" s="69">
        <v>6.8065098779999996E-3</v>
      </c>
      <c r="AG49" s="69">
        <v>4.15000185E-5</v>
      </c>
      <c r="AH49" s="69">
        <v>0</v>
      </c>
      <c r="AI49" s="69">
        <v>0</v>
      </c>
      <c r="AJ49" s="69">
        <v>0</v>
      </c>
      <c r="AK49" s="31">
        <f t="shared" si="49"/>
        <v>-1</v>
      </c>
      <c r="AL49" s="39">
        <f t="shared" si="50"/>
        <v>-1</v>
      </c>
      <c r="AM49" s="39" t="str">
        <f t="shared" si="51"/>
        <v/>
      </c>
      <c r="AN49" s="46">
        <f t="shared" si="52"/>
        <v>0</v>
      </c>
    </row>
    <row r="50" spans="1:40" ht="14.5" hidden="1" outlineLevel="2" x14ac:dyDescent="0.35">
      <c r="A50" s="51" t="str">
        <f t="shared" si="20"/>
        <v>Nox</v>
      </c>
      <c r="B50" s="13" t="s">
        <v>18</v>
      </c>
      <c r="C50" s="13" t="s">
        <v>7</v>
      </c>
      <c r="D50" s="18" t="s">
        <v>7</v>
      </c>
      <c r="E50" s="60">
        <v>4.7799654535319001E-2</v>
      </c>
      <c r="F50" s="69">
        <v>3.7698755161536403E-2</v>
      </c>
      <c r="G50" s="69">
        <v>9.3025079374045305E-2</v>
      </c>
      <c r="H50" s="69">
        <v>2.9617698772368299E-2</v>
      </c>
      <c r="I50" s="69">
        <v>2.2661268275244201E-2</v>
      </c>
      <c r="J50" s="69">
        <v>1.9557101606556101E-2</v>
      </c>
      <c r="K50" s="69">
        <v>3.6720036772115702E-2</v>
      </c>
      <c r="L50" s="69">
        <v>2.0519562727666099E-2</v>
      </c>
      <c r="M50" s="69">
        <v>1.5171358482567799E-2</v>
      </c>
      <c r="N50" s="69">
        <v>1.18749776012648E-2</v>
      </c>
      <c r="O50" s="69">
        <v>1.76340123132884E-2</v>
      </c>
      <c r="P50" s="69">
        <v>1.6266497380728401E-2</v>
      </c>
      <c r="Q50" s="69">
        <v>1.54249553361021E-2</v>
      </c>
      <c r="R50" s="69">
        <v>1.49987817128613E-2</v>
      </c>
      <c r="S50" s="69">
        <v>3.4952716670671798E-2</v>
      </c>
      <c r="T50" s="69">
        <v>4.1297964105392201E-2</v>
      </c>
      <c r="U50" s="69">
        <v>4.1736707169324899E-2</v>
      </c>
      <c r="V50" s="69">
        <v>4.1371109943877098E-2</v>
      </c>
      <c r="W50" s="69">
        <v>3.1725836505294397E-2</v>
      </c>
      <c r="X50" s="69">
        <v>2.25687803273876E-2</v>
      </c>
      <c r="Y50" s="69">
        <v>1.0049541037904499E-2</v>
      </c>
      <c r="Z50" s="69">
        <v>2.12229094662209E-2</v>
      </c>
      <c r="AA50" s="69">
        <v>1.06246364981647E-2</v>
      </c>
      <c r="AB50" s="69">
        <v>1.6023857404779501E-2</v>
      </c>
      <c r="AC50" s="69">
        <v>1.86597967724875E-2</v>
      </c>
      <c r="AD50" s="69">
        <v>3.8266626493524802E-2</v>
      </c>
      <c r="AE50" s="69">
        <v>3.9799561200182701E-2</v>
      </c>
      <c r="AF50" s="69">
        <v>2.02490136612388E-2</v>
      </c>
      <c r="AG50" s="69">
        <v>1.1812121877760999E-2</v>
      </c>
      <c r="AH50" s="69">
        <v>1.32490546818579E-2</v>
      </c>
      <c r="AI50" s="69">
        <v>1.2504511729055E-2</v>
      </c>
      <c r="AJ50" s="69">
        <v>1.4456687812323499E-2</v>
      </c>
      <c r="AK50" s="31">
        <f t="shared" si="49"/>
        <v>-0.69755664653095972</v>
      </c>
      <c r="AL50" s="39">
        <f t="shared" si="50"/>
        <v>-3.7841585977709258E-2</v>
      </c>
      <c r="AM50" s="39">
        <f t="shared" si="51"/>
        <v>0.15611773778679416</v>
      </c>
      <c r="AN50" s="46">
        <f t="shared" si="52"/>
        <v>9.0014695068265513E-5</v>
      </c>
    </row>
    <row r="51" spans="1:40" ht="14.5" hidden="1" outlineLevel="1" x14ac:dyDescent="0.35">
      <c r="A51" s="51" t="str">
        <f t="shared" si="20"/>
        <v/>
      </c>
      <c r="B51" s="13"/>
      <c r="C51" s="13"/>
      <c r="D51" s="17" t="s">
        <v>19</v>
      </c>
      <c r="E51" s="59">
        <f>SUBTOTAL(9,E52:E54)</f>
        <v>0.36132086949282083</v>
      </c>
      <c r="F51" s="67">
        <f t="shared" ref="F51:AH51" si="57">SUBTOTAL(9,F52:F54)</f>
        <v>0.37920229325364596</v>
      </c>
      <c r="G51" s="67">
        <f t="shared" si="57"/>
        <v>0.39064468845385292</v>
      </c>
      <c r="H51" s="67">
        <f t="shared" si="57"/>
        <v>0.38016872449531181</v>
      </c>
      <c r="I51" s="67">
        <f t="shared" si="57"/>
        <v>0.3940738831398809</v>
      </c>
      <c r="J51" s="67">
        <f t="shared" si="57"/>
        <v>0.3802707856531915</v>
      </c>
      <c r="K51" s="67">
        <f t="shared" si="57"/>
        <v>0.40441668928429819</v>
      </c>
      <c r="L51" s="67">
        <f t="shared" si="57"/>
        <v>0.38836865618189059</v>
      </c>
      <c r="M51" s="67">
        <f t="shared" si="57"/>
        <v>0.36142709772374687</v>
      </c>
      <c r="N51" s="67">
        <f t="shared" si="57"/>
        <v>0.37673630530889723</v>
      </c>
      <c r="O51" s="67">
        <f t="shared" si="57"/>
        <v>0.36087275055340473</v>
      </c>
      <c r="P51" s="67">
        <f t="shared" si="57"/>
        <v>0.34180359004105215</v>
      </c>
      <c r="Q51" s="67">
        <f t="shared" si="57"/>
        <v>0.34862860025977332</v>
      </c>
      <c r="R51" s="67">
        <f t="shared" si="57"/>
        <v>0.34897393089890932</v>
      </c>
      <c r="S51" s="67">
        <f t="shared" si="57"/>
        <v>0.38395555475398685</v>
      </c>
      <c r="T51" s="67">
        <f t="shared" si="57"/>
        <v>0.34950487165973032</v>
      </c>
      <c r="U51" s="67">
        <f t="shared" si="57"/>
        <v>0.28217657981305927</v>
      </c>
      <c r="V51" s="67">
        <f t="shared" si="57"/>
        <v>0.26478998556919359</v>
      </c>
      <c r="W51" s="67">
        <f t="shared" si="57"/>
        <v>0.25599795376612439</v>
      </c>
      <c r="X51" s="67">
        <f t="shared" si="57"/>
        <v>0.138692568884041</v>
      </c>
      <c r="Y51" s="67">
        <f t="shared" si="57"/>
        <v>0.14433586366288545</v>
      </c>
      <c r="Z51" s="67">
        <f t="shared" si="57"/>
        <v>0.12182854714261072</v>
      </c>
      <c r="AA51" s="67">
        <f t="shared" si="57"/>
        <v>0.12054309384086459</v>
      </c>
      <c r="AB51" s="67">
        <f t="shared" si="57"/>
        <v>0.13542851487691593</v>
      </c>
      <c r="AC51" s="67">
        <f t="shared" si="57"/>
        <v>0.15203046047978047</v>
      </c>
      <c r="AD51" s="67">
        <f t="shared" si="57"/>
        <v>0.15634297735082955</v>
      </c>
      <c r="AE51" s="67">
        <f t="shared" ref="AE51:AF51" si="58">SUBTOTAL(9,AE52:AE54)</f>
        <v>0.13714538951486699</v>
      </c>
      <c r="AF51" s="67">
        <f t="shared" si="58"/>
        <v>0.11834721921480354</v>
      </c>
      <c r="AG51" s="67">
        <f t="shared" ref="AG51" si="59">SUBTOTAL(9,AG52:AG54)</f>
        <v>0.17642318916287553</v>
      </c>
      <c r="AH51" s="67">
        <f t="shared" si="57"/>
        <v>0.23282747245130322</v>
      </c>
      <c r="AI51" s="67">
        <f t="shared" ref="AI51:AJ51" si="60">SUBTOTAL(9,AI52:AI54)</f>
        <v>0.14790873949269359</v>
      </c>
      <c r="AJ51" s="67">
        <f t="shared" si="60"/>
        <v>0.1568062219494788</v>
      </c>
      <c r="AK51" s="30">
        <f t="shared" si="49"/>
        <v>-0.5660194713646497</v>
      </c>
      <c r="AL51" s="38">
        <f t="shared" si="50"/>
        <v>-2.6568284909271433E-2</v>
      </c>
      <c r="AM51" s="38">
        <f t="shared" si="51"/>
        <v>6.0155217922229109E-2</v>
      </c>
      <c r="AN51" s="45">
        <f t="shared" si="52"/>
        <v>9.7635533372706458E-4</v>
      </c>
    </row>
    <row r="52" spans="1:40" ht="14.5" hidden="1" outlineLevel="2" x14ac:dyDescent="0.35">
      <c r="A52" s="51" t="str">
        <f t="shared" si="20"/>
        <v>Nox</v>
      </c>
      <c r="B52" s="13" t="s">
        <v>19</v>
      </c>
      <c r="C52" s="13" t="s">
        <v>5</v>
      </c>
      <c r="D52" s="18" t="s">
        <v>5</v>
      </c>
      <c r="E52" s="60">
        <v>0.25044287939999998</v>
      </c>
      <c r="F52" s="69">
        <v>0.26731060740000001</v>
      </c>
      <c r="G52" s="69">
        <v>0.25901968949999998</v>
      </c>
      <c r="H52" s="69">
        <v>0.27217079999999999</v>
      </c>
      <c r="I52" s="69">
        <v>0.28360654829999998</v>
      </c>
      <c r="J52" s="69">
        <v>0.27131311889999998</v>
      </c>
      <c r="K52" s="69">
        <v>0.28961031510000002</v>
      </c>
      <c r="L52" s="69">
        <v>0.27817456769999999</v>
      </c>
      <c r="M52" s="69">
        <v>0.25701843419999998</v>
      </c>
      <c r="N52" s="69">
        <v>0.2744579493</v>
      </c>
      <c r="O52" s="69">
        <v>0.25387360380000001</v>
      </c>
      <c r="P52" s="69">
        <v>0.23328925740000001</v>
      </c>
      <c r="Q52" s="69">
        <v>0.2344328316</v>
      </c>
      <c r="R52" s="69">
        <v>0.226575</v>
      </c>
      <c r="S52" s="69">
        <v>0.22850999999999999</v>
      </c>
      <c r="T52" s="69">
        <v>0.20081474999999999</v>
      </c>
      <c r="U52" s="69">
        <v>0.18074475000000001</v>
      </c>
      <c r="V52" s="69">
        <v>0.17010675</v>
      </c>
      <c r="W52" s="69">
        <v>0.15592466475</v>
      </c>
      <c r="X52" s="69">
        <v>9.2495902500000005E-2</v>
      </c>
      <c r="Y52" s="69">
        <v>8.5717325925000004E-2</v>
      </c>
      <c r="Z52" s="69">
        <v>8.1468331199999994E-2</v>
      </c>
      <c r="AA52" s="69">
        <v>8.6440950000000003E-2</v>
      </c>
      <c r="AB52" s="69">
        <v>9.7726001743169796E-2</v>
      </c>
      <c r="AC52" s="69">
        <v>0.12537690794938999</v>
      </c>
      <c r="AD52" s="69">
        <v>0.11298918768379899</v>
      </c>
      <c r="AE52" s="69">
        <v>0.111705299277853</v>
      </c>
      <c r="AF52" s="69">
        <v>0.10755752675145</v>
      </c>
      <c r="AG52" s="69">
        <v>0.114730906995406</v>
      </c>
      <c r="AH52" s="69">
        <v>0.15413616184347301</v>
      </c>
      <c r="AI52" s="69">
        <v>9.2004721799244196E-2</v>
      </c>
      <c r="AJ52" s="69">
        <v>8.7883908885000001E-2</v>
      </c>
      <c r="AK52" s="31">
        <f t="shared" si="49"/>
        <v>-0.64908601476093719</v>
      </c>
      <c r="AL52" s="39">
        <f t="shared" si="50"/>
        <v>-3.3216891005779625E-2</v>
      </c>
      <c r="AM52" s="39">
        <f t="shared" si="51"/>
        <v>-4.4789145966180666E-2</v>
      </c>
      <c r="AN52" s="46">
        <f t="shared" si="52"/>
        <v>5.4720993926056592E-4</v>
      </c>
    </row>
    <row r="53" spans="1:40" ht="14.5" hidden="1" outlineLevel="2" x14ac:dyDescent="0.35">
      <c r="A53" s="51" t="str">
        <f t="shared" si="20"/>
        <v>Nox</v>
      </c>
      <c r="B53" s="13" t="s">
        <v>19</v>
      </c>
      <c r="C53" s="13" t="s">
        <v>6</v>
      </c>
      <c r="D53" s="18" t="s">
        <v>6</v>
      </c>
      <c r="E53" s="60">
        <v>9.0844082006424104E-2</v>
      </c>
      <c r="F53" s="69">
        <v>9.0844082006424104E-2</v>
      </c>
      <c r="G53" s="69">
        <v>9.0844082006424104E-2</v>
      </c>
      <c r="H53" s="69">
        <v>9.2223904782295293E-2</v>
      </c>
      <c r="I53" s="69">
        <v>9.2223904782295293E-2</v>
      </c>
      <c r="J53" s="69">
        <v>9.3603727558166594E-2</v>
      </c>
      <c r="K53" s="69">
        <v>9.3603727558166594E-2</v>
      </c>
      <c r="L53" s="69">
        <v>9.3603727558166594E-2</v>
      </c>
      <c r="M53" s="69">
        <v>9.3603727558166594E-2</v>
      </c>
      <c r="N53" s="69">
        <v>9.3603727558166594E-2</v>
      </c>
      <c r="O53" s="69">
        <v>9.3982230193372804E-2</v>
      </c>
      <c r="P53" s="69">
        <v>9.9035330924245005E-2</v>
      </c>
      <c r="Q53" s="69">
        <v>0.10523004958846501</v>
      </c>
      <c r="R53" s="69">
        <v>0.116210853872669</v>
      </c>
      <c r="S53" s="69">
        <v>0.149928058773662</v>
      </c>
      <c r="T53" s="69">
        <v>0.14272719490100699</v>
      </c>
      <c r="U53" s="69">
        <v>9.50974827318362E-2</v>
      </c>
      <c r="V53" s="69">
        <v>8.8436648550388797E-2</v>
      </c>
      <c r="W53" s="69">
        <v>9.1707275548663605E-2</v>
      </c>
      <c r="X53" s="69">
        <v>4.1660757432199998E-2</v>
      </c>
      <c r="Y53" s="69">
        <v>5.50792739982E-2</v>
      </c>
      <c r="Z53" s="69">
        <v>3.5937527437499998E-2</v>
      </c>
      <c r="AA53" s="69">
        <v>3.0684728239200001E-2</v>
      </c>
      <c r="AB53" s="69">
        <v>3.4033762241700002E-2</v>
      </c>
      <c r="AC53" s="69">
        <v>2.22089241816E-2</v>
      </c>
      <c r="AD53" s="69">
        <v>3.7463556709399999E-2</v>
      </c>
      <c r="AE53" s="69">
        <v>2.0510489937600001E-2</v>
      </c>
      <c r="AF53" s="69">
        <v>6.2030039042999998E-3</v>
      </c>
      <c r="AG53" s="69">
        <v>5.86838375548E-2</v>
      </c>
      <c r="AH53" s="69">
        <v>7.5348115489454803E-2</v>
      </c>
      <c r="AI53" s="69">
        <v>5.3887636003831903E-2</v>
      </c>
      <c r="AJ53" s="69">
        <v>6.7795644004363401E-2</v>
      </c>
      <c r="AK53" s="31">
        <f t="shared" si="49"/>
        <v>-0.25371424855645319</v>
      </c>
      <c r="AL53" s="39">
        <f t="shared" si="50"/>
        <v>-9.3957974064653449E-3</v>
      </c>
      <c r="AM53" s="39">
        <f t="shared" si="51"/>
        <v>0.25809274690659123</v>
      </c>
      <c r="AN53" s="46">
        <f t="shared" si="52"/>
        <v>4.2213017955657409E-4</v>
      </c>
    </row>
    <row r="54" spans="1:40" ht="14.5" hidden="1" outlineLevel="2" x14ac:dyDescent="0.35">
      <c r="A54" s="51" t="str">
        <f t="shared" si="20"/>
        <v>Nox</v>
      </c>
      <c r="B54" s="13" t="s">
        <v>19</v>
      </c>
      <c r="C54" s="13" t="s">
        <v>7</v>
      </c>
      <c r="D54" s="18" t="s">
        <v>7</v>
      </c>
      <c r="E54" s="60">
        <v>2.0033908086396698E-2</v>
      </c>
      <c r="F54" s="69">
        <v>2.1047603847221801E-2</v>
      </c>
      <c r="G54" s="69">
        <v>4.0780916947428802E-2</v>
      </c>
      <c r="H54" s="69">
        <v>1.57740197130165E-2</v>
      </c>
      <c r="I54" s="69">
        <v>1.8243430057585601E-2</v>
      </c>
      <c r="J54" s="69">
        <v>1.5353939195024899E-2</v>
      </c>
      <c r="K54" s="69">
        <v>2.12026466261316E-2</v>
      </c>
      <c r="L54" s="69">
        <v>1.6590360923723999E-2</v>
      </c>
      <c r="M54" s="69">
        <v>1.08049359655803E-2</v>
      </c>
      <c r="N54" s="69">
        <v>8.6746284507306197E-3</v>
      </c>
      <c r="O54" s="69">
        <v>1.3016916560031899E-2</v>
      </c>
      <c r="P54" s="69">
        <v>9.4790017168071804E-3</v>
      </c>
      <c r="Q54" s="69">
        <v>8.9657190713083104E-3</v>
      </c>
      <c r="R54" s="69">
        <v>6.1880770262403104E-3</v>
      </c>
      <c r="S54" s="69">
        <v>5.5174959803248498E-3</v>
      </c>
      <c r="T54" s="69">
        <v>5.9629267587233302E-3</v>
      </c>
      <c r="U54" s="69">
        <v>6.3343470812230402E-3</v>
      </c>
      <c r="V54" s="69">
        <v>6.2465870188047898E-3</v>
      </c>
      <c r="W54" s="69">
        <v>8.3660134674608099E-3</v>
      </c>
      <c r="X54" s="69">
        <v>4.5359089518409897E-3</v>
      </c>
      <c r="Y54" s="69">
        <v>3.5392637396854301E-3</v>
      </c>
      <c r="Z54" s="69">
        <v>4.4226885051107303E-3</v>
      </c>
      <c r="AA54" s="69">
        <v>3.4174156016645901E-3</v>
      </c>
      <c r="AB54" s="69">
        <v>3.6687508920461198E-3</v>
      </c>
      <c r="AC54" s="69">
        <v>4.44462834879048E-3</v>
      </c>
      <c r="AD54" s="69">
        <v>5.8902329576305404E-3</v>
      </c>
      <c r="AE54" s="69">
        <v>4.9296002994140102E-3</v>
      </c>
      <c r="AF54" s="69">
        <v>4.5866885590535502E-3</v>
      </c>
      <c r="AG54" s="69">
        <v>3.00844461266952E-3</v>
      </c>
      <c r="AH54" s="69">
        <v>3.3431951183754099E-3</v>
      </c>
      <c r="AI54" s="69">
        <v>2.0163816896174901E-3</v>
      </c>
      <c r="AJ54" s="69">
        <v>1.1266690601153899E-3</v>
      </c>
      <c r="AK54" s="31">
        <f t="shared" si="49"/>
        <v>-0.94376189332322968</v>
      </c>
      <c r="AL54" s="39">
        <f t="shared" si="50"/>
        <v>-8.8664245331746216E-2</v>
      </c>
      <c r="AM54" s="39">
        <f t="shared" si="51"/>
        <v>-0.4412421686247705</v>
      </c>
      <c r="AN54" s="46">
        <f t="shared" si="52"/>
        <v>7.0152149099245364E-6</v>
      </c>
    </row>
    <row r="55" spans="1:40" ht="14.5" hidden="1" outlineLevel="1" x14ac:dyDescent="0.35">
      <c r="A55" s="51" t="str">
        <f t="shared" si="20"/>
        <v/>
      </c>
      <c r="B55" s="13"/>
      <c r="C55" s="13"/>
      <c r="D55" s="17" t="s">
        <v>20</v>
      </c>
      <c r="E55" s="59">
        <f>SUBTOTAL(9,E56:E58)</f>
        <v>0.60031472782431161</v>
      </c>
      <c r="F55" s="67">
        <f t="shared" ref="F55:AH55" si="61">SUBTOTAL(9,F56:F58)</f>
        <v>0.72401931604171943</v>
      </c>
      <c r="G55" s="67">
        <f t="shared" si="61"/>
        <v>0.67292649013915207</v>
      </c>
      <c r="H55" s="67">
        <f t="shared" si="61"/>
        <v>0.66207445742436244</v>
      </c>
      <c r="I55" s="67">
        <f t="shared" si="61"/>
        <v>0.6964224224633343</v>
      </c>
      <c r="J55" s="67">
        <f t="shared" si="61"/>
        <v>0.61883802677008204</v>
      </c>
      <c r="K55" s="67">
        <f t="shared" si="61"/>
        <v>0.7562006688943852</v>
      </c>
      <c r="L55" s="67">
        <f t="shared" si="61"/>
        <v>0.68929770607844421</v>
      </c>
      <c r="M55" s="67">
        <f t="shared" si="61"/>
        <v>0.69241399198664133</v>
      </c>
      <c r="N55" s="67">
        <f t="shared" si="61"/>
        <v>0.713356599917917</v>
      </c>
      <c r="O55" s="67">
        <f t="shared" si="61"/>
        <v>0.63046770811224317</v>
      </c>
      <c r="P55" s="67">
        <f t="shared" si="61"/>
        <v>0.77379773685905984</v>
      </c>
      <c r="Q55" s="67">
        <f t="shared" si="61"/>
        <v>0.68411551323703901</v>
      </c>
      <c r="R55" s="67">
        <f t="shared" si="61"/>
        <v>0.77625810509041604</v>
      </c>
      <c r="S55" s="67">
        <f t="shared" si="61"/>
        <v>0.83243209396898477</v>
      </c>
      <c r="T55" s="67">
        <f t="shared" si="61"/>
        <v>0.7470828893358632</v>
      </c>
      <c r="U55" s="67">
        <f t="shared" si="61"/>
        <v>0.72520308177827031</v>
      </c>
      <c r="V55" s="67">
        <f t="shared" si="61"/>
        <v>0.68760985456421853</v>
      </c>
      <c r="W55" s="67">
        <f t="shared" si="61"/>
        <v>0.70242324908906251</v>
      </c>
      <c r="X55" s="67">
        <f t="shared" si="61"/>
        <v>0.64439368963435062</v>
      </c>
      <c r="Y55" s="67">
        <f t="shared" si="61"/>
        <v>0.66616623706838984</v>
      </c>
      <c r="Z55" s="67">
        <f t="shared" si="61"/>
        <v>0.65468065328616476</v>
      </c>
      <c r="AA55" s="67">
        <f t="shared" si="61"/>
        <v>0.69160220035882325</v>
      </c>
      <c r="AB55" s="67">
        <f t="shared" si="61"/>
        <v>1.0157851535711313</v>
      </c>
      <c r="AC55" s="67">
        <f t="shared" si="61"/>
        <v>0.80349656898467592</v>
      </c>
      <c r="AD55" s="67">
        <f t="shared" si="61"/>
        <v>0.58875115257215349</v>
      </c>
      <c r="AE55" s="67">
        <f t="shared" ref="AE55:AF55" si="62">SUBTOTAL(9,AE56:AE58)</f>
        <v>0.56246031837929245</v>
      </c>
      <c r="AF55" s="67">
        <f t="shared" si="62"/>
        <v>0.65442625561649426</v>
      </c>
      <c r="AG55" s="67">
        <f t="shared" ref="AG55" si="63">SUBTOTAL(9,AG56:AG58)</f>
        <v>0.58212842770661011</v>
      </c>
      <c r="AH55" s="67">
        <f t="shared" si="61"/>
        <v>0.67634128405290339</v>
      </c>
      <c r="AI55" s="67">
        <f t="shared" ref="AI55:AJ55" si="64">SUBTOTAL(9,AI56:AI58)</f>
        <v>0.60629971741468713</v>
      </c>
      <c r="AJ55" s="67">
        <f t="shared" si="64"/>
        <v>0.51968291870388794</v>
      </c>
      <c r="AK55" s="30">
        <f t="shared" si="49"/>
        <v>-0.1343158936190908</v>
      </c>
      <c r="AL55" s="38">
        <f t="shared" si="50"/>
        <v>-4.6419414484158983E-3</v>
      </c>
      <c r="AM55" s="38">
        <f t="shared" si="51"/>
        <v>-0.14286135424924906</v>
      </c>
      <c r="AN55" s="45">
        <f t="shared" si="52"/>
        <v>3.2358103091525699E-3</v>
      </c>
    </row>
    <row r="56" spans="1:40" ht="14.5" hidden="1" outlineLevel="2" x14ac:dyDescent="0.35">
      <c r="A56" s="51" t="str">
        <f t="shared" si="20"/>
        <v>Nox</v>
      </c>
      <c r="B56" s="13" t="s">
        <v>20</v>
      </c>
      <c r="C56" s="13" t="s">
        <v>5</v>
      </c>
      <c r="D56" s="18" t="s">
        <v>5</v>
      </c>
      <c r="E56" s="60">
        <v>0.57395195838809299</v>
      </c>
      <c r="F56" s="69">
        <v>0.70216811038745397</v>
      </c>
      <c r="G56" s="69">
        <v>0.63226102541690099</v>
      </c>
      <c r="H56" s="69">
        <v>0.64361341025567098</v>
      </c>
      <c r="I56" s="69">
        <v>0.67989290081341403</v>
      </c>
      <c r="J56" s="69">
        <v>0.60256647443888101</v>
      </c>
      <c r="K56" s="69">
        <v>0.73504277930275597</v>
      </c>
      <c r="L56" s="69">
        <v>0.67042144432474504</v>
      </c>
      <c r="M56" s="69">
        <v>0.67558495050087697</v>
      </c>
      <c r="N56" s="69">
        <v>0.69952819197760097</v>
      </c>
      <c r="O56" s="69">
        <v>0.60908986637463403</v>
      </c>
      <c r="P56" s="69">
        <v>0.75335279165077496</v>
      </c>
      <c r="Q56" s="69">
        <v>0.663206491173298</v>
      </c>
      <c r="R56" s="69">
        <v>0.75462760898004799</v>
      </c>
      <c r="S56" s="69">
        <v>0.79734860677820496</v>
      </c>
      <c r="T56" s="69">
        <v>0.70988831586179801</v>
      </c>
      <c r="U56" s="69">
        <v>0.68750409076827701</v>
      </c>
      <c r="V56" s="69">
        <v>0.64780186733183998</v>
      </c>
      <c r="W56" s="69">
        <v>0.67428368810137396</v>
      </c>
      <c r="X56" s="69">
        <v>0.62427127701475404</v>
      </c>
      <c r="Y56" s="69">
        <v>0.654366959607799</v>
      </c>
      <c r="Z56" s="69">
        <v>0.63917995162360297</v>
      </c>
      <c r="AA56" s="69">
        <v>0.66893884579572704</v>
      </c>
      <c r="AB56" s="69">
        <v>0.988533453274834</v>
      </c>
      <c r="AC56" s="69">
        <v>0.78003846758959605</v>
      </c>
      <c r="AD56" s="69">
        <v>0.53388693452285696</v>
      </c>
      <c r="AE56" s="69">
        <v>0.52748666655142795</v>
      </c>
      <c r="AF56" s="69">
        <v>0.56201147835604803</v>
      </c>
      <c r="AG56" s="69">
        <v>0.56594679740612297</v>
      </c>
      <c r="AH56" s="69">
        <v>0.65852748377039805</v>
      </c>
      <c r="AI56" s="69">
        <v>0.59249269542156802</v>
      </c>
      <c r="AJ56" s="69">
        <v>0.50202674880574405</v>
      </c>
      <c r="AK56" s="31">
        <f t="shared" si="49"/>
        <v>-0.12531573162385623</v>
      </c>
      <c r="AL56" s="39">
        <f t="shared" si="50"/>
        <v>-4.3097923289782125E-3</v>
      </c>
      <c r="AM56" s="39">
        <f t="shared" si="51"/>
        <v>-0.15268702435471548</v>
      </c>
      <c r="AN56" s="46">
        <f t="shared" si="52"/>
        <v>3.1258740104590263E-3</v>
      </c>
    </row>
    <row r="57" spans="1:40" ht="14.5" hidden="1" outlineLevel="2" x14ac:dyDescent="0.35">
      <c r="A57" s="51" t="str">
        <f t="shared" si="20"/>
        <v>Nox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2.4254016401000001E-3</v>
      </c>
      <c r="Y57" s="69">
        <v>0</v>
      </c>
      <c r="Z57" s="69">
        <v>0</v>
      </c>
      <c r="AA57" s="69">
        <v>9.1441432848E-3</v>
      </c>
      <c r="AB57" s="69">
        <v>8.7808952656000007E-3</v>
      </c>
      <c r="AC57" s="69">
        <v>0</v>
      </c>
      <c r="AD57" s="69">
        <v>2.55642804132E-2</v>
      </c>
      <c r="AE57" s="69">
        <v>3.9779313444000004E-3</v>
      </c>
      <c r="AF57" s="69">
        <v>7.1387497336100003E-2</v>
      </c>
      <c r="AG57" s="69">
        <v>5.1145090149999997E-4</v>
      </c>
      <c r="AH57" s="69">
        <v>0</v>
      </c>
      <c r="AI57" s="69">
        <v>0</v>
      </c>
      <c r="AJ57" s="69">
        <v>0</v>
      </c>
      <c r="AK57" s="31" t="str">
        <f t="shared" si="49"/>
        <v/>
      </c>
      <c r="AL57" s="39" t="str">
        <f t="shared" si="50"/>
        <v/>
      </c>
      <c r="AM57" s="39" t="str">
        <f t="shared" si="51"/>
        <v/>
      </c>
      <c r="AN57" s="46">
        <f t="shared" si="52"/>
        <v>0</v>
      </c>
    </row>
    <row r="58" spans="1:40" ht="14.5" hidden="1" outlineLevel="2" x14ac:dyDescent="0.35">
      <c r="A58" s="51" t="str">
        <f t="shared" si="20"/>
        <v>Nox</v>
      </c>
      <c r="B58" s="13" t="s">
        <v>20</v>
      </c>
      <c r="C58" s="13" t="s">
        <v>7</v>
      </c>
      <c r="D58" s="18" t="s">
        <v>7</v>
      </c>
      <c r="E58" s="60">
        <v>2.6362769436218601E-2</v>
      </c>
      <c r="F58" s="69">
        <v>2.1851205654265501E-2</v>
      </c>
      <c r="G58" s="69">
        <v>4.0665464722251098E-2</v>
      </c>
      <c r="H58" s="69">
        <v>1.84610471686915E-2</v>
      </c>
      <c r="I58" s="69">
        <v>1.65295216499203E-2</v>
      </c>
      <c r="J58" s="69">
        <v>1.6271552331200999E-2</v>
      </c>
      <c r="K58" s="69">
        <v>2.11578895916292E-2</v>
      </c>
      <c r="L58" s="69">
        <v>1.8876261753699199E-2</v>
      </c>
      <c r="M58" s="69">
        <v>1.68290414857644E-2</v>
      </c>
      <c r="N58" s="69">
        <v>1.3828407940316E-2</v>
      </c>
      <c r="O58" s="69">
        <v>2.1377841737609201E-2</v>
      </c>
      <c r="P58" s="69">
        <v>2.0444945208284899E-2</v>
      </c>
      <c r="Q58" s="69">
        <v>2.0909022063741001E-2</v>
      </c>
      <c r="R58" s="69">
        <v>2.1630496110368099E-2</v>
      </c>
      <c r="S58" s="69">
        <v>3.5083487190779798E-2</v>
      </c>
      <c r="T58" s="69">
        <v>3.7194573474065198E-2</v>
      </c>
      <c r="U58" s="69">
        <v>3.7698991009993299E-2</v>
      </c>
      <c r="V58" s="69">
        <v>3.9807987232378599E-2</v>
      </c>
      <c r="W58" s="69">
        <v>2.8139560987688501E-2</v>
      </c>
      <c r="X58" s="69">
        <v>1.7697010979496601E-2</v>
      </c>
      <c r="Y58" s="69">
        <v>1.17992774605908E-2</v>
      </c>
      <c r="Z58" s="69">
        <v>1.5500701662561799E-2</v>
      </c>
      <c r="AA58" s="69">
        <v>1.3519211278296301E-2</v>
      </c>
      <c r="AB58" s="69">
        <v>1.8470805030697399E-2</v>
      </c>
      <c r="AC58" s="69">
        <v>2.3458101395079901E-2</v>
      </c>
      <c r="AD58" s="69">
        <v>2.92999376360965E-2</v>
      </c>
      <c r="AE58" s="69">
        <v>3.0995720483464401E-2</v>
      </c>
      <c r="AF58" s="69">
        <v>2.10272799243462E-2</v>
      </c>
      <c r="AG58" s="69">
        <v>1.56701793989872E-2</v>
      </c>
      <c r="AH58" s="69">
        <v>1.7813800282505302E-2</v>
      </c>
      <c r="AI58" s="69">
        <v>1.38070219931191E-2</v>
      </c>
      <c r="AJ58" s="69">
        <v>1.7656169898143899E-2</v>
      </c>
      <c r="AK58" s="31">
        <f t="shared" si="49"/>
        <v>-0.33026118743477317</v>
      </c>
      <c r="AL58" s="39">
        <f t="shared" si="50"/>
        <v>-1.2847959999069403E-2</v>
      </c>
      <c r="AM58" s="39">
        <f t="shared" si="51"/>
        <v>0.27878190582611295</v>
      </c>
      <c r="AN58" s="46">
        <f t="shared" si="52"/>
        <v>1.0993629869354388E-4</v>
      </c>
    </row>
    <row r="59" spans="1:40" ht="14.5" hidden="1" outlineLevel="1" x14ac:dyDescent="0.35">
      <c r="A59" s="51" t="str">
        <f t="shared" si="20"/>
        <v/>
      </c>
      <c r="B59" s="13"/>
      <c r="C59" s="13"/>
      <c r="D59" s="17" t="s">
        <v>21</v>
      </c>
      <c r="E59" s="59">
        <f>SUBTOTAL(9,E60:E63)</f>
        <v>1.8711360781105368</v>
      </c>
      <c r="F59" s="67">
        <f t="shared" ref="F59:AJ59" si="65">SUBTOTAL(9,F60:F63)</f>
        <v>1.475465239798615</v>
      </c>
      <c r="G59" s="67">
        <f t="shared" si="65"/>
        <v>0.9599732245922652</v>
      </c>
      <c r="H59" s="67">
        <f t="shared" si="65"/>
        <v>1.7381330808654032</v>
      </c>
      <c r="I59" s="67">
        <f t="shared" si="65"/>
        <v>1.9435515914632224</v>
      </c>
      <c r="J59" s="67">
        <f t="shared" si="65"/>
        <v>2.2946653183040464</v>
      </c>
      <c r="K59" s="67">
        <f t="shared" si="65"/>
        <v>2.0602241835764974</v>
      </c>
      <c r="L59" s="67">
        <f t="shared" si="65"/>
        <v>2.1900155488855813</v>
      </c>
      <c r="M59" s="67">
        <f t="shared" si="65"/>
        <v>2.0513529431401341</v>
      </c>
      <c r="N59" s="67">
        <f t="shared" si="65"/>
        <v>2.1332096340736908</v>
      </c>
      <c r="O59" s="67">
        <f t="shared" si="65"/>
        <v>2.0946002001505439</v>
      </c>
      <c r="P59" s="67">
        <f t="shared" si="65"/>
        <v>2.0682754759878392</v>
      </c>
      <c r="Q59" s="67">
        <f t="shared" si="65"/>
        <v>2.1079562427545491</v>
      </c>
      <c r="R59" s="67">
        <f t="shared" si="65"/>
        <v>2.152563336058777</v>
      </c>
      <c r="S59" s="67">
        <f t="shared" si="65"/>
        <v>2.1632037131303758</v>
      </c>
      <c r="T59" s="67">
        <f t="shared" si="65"/>
        <v>2.3226406652964129</v>
      </c>
      <c r="U59" s="67">
        <f t="shared" si="65"/>
        <v>2.1584715631647549</v>
      </c>
      <c r="V59" s="67">
        <f t="shared" si="65"/>
        <v>2.6013381411734215</v>
      </c>
      <c r="W59" s="67">
        <f t="shared" si="65"/>
        <v>2.3278850529052759</v>
      </c>
      <c r="X59" s="67">
        <f t="shared" si="65"/>
        <v>1.7064167368138581</v>
      </c>
      <c r="Y59" s="67">
        <f t="shared" si="65"/>
        <v>1.7797264857033892</v>
      </c>
      <c r="Z59" s="67">
        <f t="shared" si="65"/>
        <v>1.6404691413573198</v>
      </c>
      <c r="AA59" s="67">
        <f t="shared" si="65"/>
        <v>1.6579792971018135</v>
      </c>
      <c r="AB59" s="67">
        <f t="shared" si="65"/>
        <v>2.6674479500330994</v>
      </c>
      <c r="AC59" s="67">
        <f t="shared" si="65"/>
        <v>2.2628076015071126</v>
      </c>
      <c r="AD59" s="67">
        <f t="shared" si="65"/>
        <v>2.1028185696189787</v>
      </c>
      <c r="AE59" s="67">
        <f t="shared" si="65"/>
        <v>1.4974589659286177</v>
      </c>
      <c r="AF59" s="67">
        <f t="shared" si="65"/>
        <v>1.5563505069227517</v>
      </c>
      <c r="AG59" s="67">
        <f t="shared" si="65"/>
        <v>1.6559187747648376</v>
      </c>
      <c r="AH59" s="67">
        <f t="shared" si="65"/>
        <v>2.0822196131177249</v>
      </c>
      <c r="AI59" s="67">
        <f t="shared" si="65"/>
        <v>0.94572432986061916</v>
      </c>
      <c r="AJ59" s="67">
        <f t="shared" si="65"/>
        <v>1.2845261267046175</v>
      </c>
      <c r="AK59" s="30">
        <f t="shared" si="49"/>
        <v>-0.31350469817153803</v>
      </c>
      <c r="AL59" s="38">
        <f t="shared" si="50"/>
        <v>-1.2060740347124232E-2</v>
      </c>
      <c r="AM59" s="38">
        <f t="shared" si="51"/>
        <v>0.35824582930411752</v>
      </c>
      <c r="AN59" s="45">
        <f t="shared" si="52"/>
        <v>7.9981133371346373E-3</v>
      </c>
    </row>
    <row r="60" spans="1:40" ht="14.5" hidden="1" outlineLevel="2" x14ac:dyDescent="0.35">
      <c r="A60" s="51" t="str">
        <f t="shared" si="20"/>
        <v>Nox</v>
      </c>
      <c r="B60" s="13" t="s">
        <v>21</v>
      </c>
      <c r="C60" s="13" t="s">
        <v>5</v>
      </c>
      <c r="D60" s="18" t="s">
        <v>5</v>
      </c>
      <c r="E60" s="60">
        <v>0.27238561919999998</v>
      </c>
      <c r="F60" s="69">
        <v>0.24260190300000001</v>
      </c>
      <c r="G60" s="69">
        <v>0.26047213289999999</v>
      </c>
      <c r="H60" s="69">
        <v>0.28484062739999999</v>
      </c>
      <c r="I60" s="69">
        <v>0.30325237919999998</v>
      </c>
      <c r="J60" s="69">
        <v>0.33411913920000003</v>
      </c>
      <c r="K60" s="69">
        <v>0.33628522770000002</v>
      </c>
      <c r="L60" s="69">
        <v>0.33845131620000002</v>
      </c>
      <c r="M60" s="69">
        <v>0.32545478519999999</v>
      </c>
      <c r="N60" s="69">
        <v>0.3357437049</v>
      </c>
      <c r="O60" s="69">
        <v>0.35361393479999997</v>
      </c>
      <c r="P60" s="69">
        <v>0.34440805889999998</v>
      </c>
      <c r="Q60" s="69">
        <v>0.36769350960000002</v>
      </c>
      <c r="R60" s="69">
        <v>0.40680051750000001</v>
      </c>
      <c r="S60" s="69">
        <v>0.44311891590000002</v>
      </c>
      <c r="T60" s="69">
        <v>0.39442274999999999</v>
      </c>
      <c r="U60" s="69">
        <v>0.3860595</v>
      </c>
      <c r="V60" s="69">
        <v>0.39451950000000002</v>
      </c>
      <c r="W60" s="69">
        <v>0.36070453800000002</v>
      </c>
      <c r="X60" s="69">
        <v>0.359255714625</v>
      </c>
      <c r="Y60" s="69">
        <v>0.18618527115</v>
      </c>
      <c r="Z60" s="69">
        <v>0.16760700000000001</v>
      </c>
      <c r="AA60" s="69">
        <v>0.157419</v>
      </c>
      <c r="AB60" s="69">
        <v>0.15877239383649799</v>
      </c>
      <c r="AC60" s="69">
        <v>0.37466380615109901</v>
      </c>
      <c r="AD60" s="69">
        <v>0.37582253379596398</v>
      </c>
      <c r="AE60" s="69">
        <v>0.34157530803998398</v>
      </c>
      <c r="AF60" s="69">
        <v>0.48744834766619799</v>
      </c>
      <c r="AG60" s="69">
        <v>0.495223997501263</v>
      </c>
      <c r="AH60" s="69">
        <v>0.479214770718903</v>
      </c>
      <c r="AI60" s="69">
        <v>0.19547930017528001</v>
      </c>
      <c r="AJ60" s="69">
        <v>0.47685554545499997</v>
      </c>
      <c r="AK60" s="31">
        <f t="shared" si="49"/>
        <v>0.75066344124748863</v>
      </c>
      <c r="AL60" s="39">
        <f t="shared" si="50"/>
        <v>1.8228496476632605E-2</v>
      </c>
      <c r="AM60" s="39">
        <f t="shared" si="51"/>
        <v>1.4394170893154361</v>
      </c>
      <c r="AN60" s="46">
        <f t="shared" si="52"/>
        <v>2.9691452892240634E-3</v>
      </c>
    </row>
    <row r="61" spans="1:40" ht="14.5" hidden="1" outlineLevel="2" x14ac:dyDescent="0.35">
      <c r="A61" s="51" t="str">
        <f t="shared" si="20"/>
        <v>Nox</v>
      </c>
      <c r="B61" s="13" t="s">
        <v>21</v>
      </c>
      <c r="C61" s="13" t="s">
        <v>6</v>
      </c>
      <c r="D61" s="18" t="s">
        <v>6</v>
      </c>
      <c r="E61" s="60">
        <v>1.5566701551238999</v>
      </c>
      <c r="F61" s="69">
        <v>1.1954757562989999</v>
      </c>
      <c r="G61" s="69">
        <v>0.644744507377632</v>
      </c>
      <c r="H61" s="69">
        <v>1.4222338580868801</v>
      </c>
      <c r="I61" s="69">
        <v>1.5985641123959999</v>
      </c>
      <c r="J61" s="69">
        <v>1.9050190093324799</v>
      </c>
      <c r="K61" s="69">
        <v>1.6452106440627601</v>
      </c>
      <c r="L61" s="69">
        <v>1.7597632871060001</v>
      </c>
      <c r="M61" s="69">
        <v>1.614980885582</v>
      </c>
      <c r="N61" s="69">
        <v>1.68035142588453</v>
      </c>
      <c r="O61" s="69">
        <v>1.601315858</v>
      </c>
      <c r="P61" s="69">
        <v>1.586401143</v>
      </c>
      <c r="Q61" s="69">
        <v>1.5930930000000001</v>
      </c>
      <c r="R61" s="69">
        <v>1.58487000671592</v>
      </c>
      <c r="S61" s="69">
        <v>1.54960009129397</v>
      </c>
      <c r="T61" s="69">
        <v>1.7478620390858299</v>
      </c>
      <c r="U61" s="69">
        <v>1.5959452179417499</v>
      </c>
      <c r="V61" s="69">
        <v>2.0082720871903899</v>
      </c>
      <c r="W61" s="69">
        <v>1.7917292156801801</v>
      </c>
      <c r="X61" s="69">
        <v>1.22821498472593</v>
      </c>
      <c r="Y61" s="69">
        <v>1.50158817415926</v>
      </c>
      <c r="Z61" s="69">
        <v>1.3846069659239</v>
      </c>
      <c r="AA61" s="69">
        <v>1.43415645766982</v>
      </c>
      <c r="AB61" s="69">
        <v>2.4287359822869501</v>
      </c>
      <c r="AC61" s="69">
        <v>1.7881757030344501</v>
      </c>
      <c r="AD61" s="69">
        <v>1.6287335852673299</v>
      </c>
      <c r="AE61" s="69">
        <v>1.0562991779322699</v>
      </c>
      <c r="AF61" s="69">
        <v>0.98233746074583805</v>
      </c>
      <c r="AG61" s="69">
        <v>1.0863724437261799</v>
      </c>
      <c r="AH61" s="69">
        <v>1.50208413584873</v>
      </c>
      <c r="AI61" s="69">
        <v>0.67616312354266594</v>
      </c>
      <c r="AJ61" s="69">
        <v>0.74935480931925802</v>
      </c>
      <c r="AK61" s="31">
        <f t="shared" si="49"/>
        <v>-0.51861683295417538</v>
      </c>
      <c r="AL61" s="39">
        <f t="shared" si="50"/>
        <v>-2.3307684031723896E-2</v>
      </c>
      <c r="AM61" s="39">
        <f t="shared" si="51"/>
        <v>0.10824560409788986</v>
      </c>
      <c r="AN61" s="46">
        <f t="shared" si="52"/>
        <v>4.6658643760233579E-3</v>
      </c>
    </row>
    <row r="62" spans="1:40" ht="14.5" hidden="1" outlineLevel="2" x14ac:dyDescent="0.35">
      <c r="A62" s="51" t="str">
        <f t="shared" si="20"/>
        <v>Nox</v>
      </c>
      <c r="B62" s="13" t="s">
        <v>21</v>
      </c>
      <c r="C62" s="13" t="s">
        <v>7</v>
      </c>
      <c r="D62" s="18" t="s">
        <v>7</v>
      </c>
      <c r="E62" s="60">
        <v>4.2080303786636901E-2</v>
      </c>
      <c r="F62" s="69">
        <v>3.73875804996152E-2</v>
      </c>
      <c r="G62" s="69">
        <v>5.4756584314633101E-2</v>
      </c>
      <c r="H62" s="69">
        <v>3.10585953785232E-2</v>
      </c>
      <c r="I62" s="69">
        <v>4.1735099867222597E-2</v>
      </c>
      <c r="J62" s="69">
        <v>5.5527169771566402E-2</v>
      </c>
      <c r="K62" s="69">
        <v>7.8728311813737406E-2</v>
      </c>
      <c r="L62" s="69">
        <v>9.1800945579580906E-2</v>
      </c>
      <c r="M62" s="69">
        <v>0.11091727235813401</v>
      </c>
      <c r="N62" s="69">
        <v>0.117114503289161</v>
      </c>
      <c r="O62" s="69">
        <v>0.13967040735054401</v>
      </c>
      <c r="P62" s="69">
        <v>0.13746627408783901</v>
      </c>
      <c r="Q62" s="69">
        <v>0.14716973315454901</v>
      </c>
      <c r="R62" s="69">
        <v>0.160892811842857</v>
      </c>
      <c r="S62" s="69">
        <v>0.17048470593640599</v>
      </c>
      <c r="T62" s="69">
        <v>0.18035587621058299</v>
      </c>
      <c r="U62" s="69">
        <v>0.17646684522300499</v>
      </c>
      <c r="V62" s="69">
        <v>0.198546553983032</v>
      </c>
      <c r="W62" s="69">
        <v>0.175451299225096</v>
      </c>
      <c r="X62" s="69">
        <v>0.11894603746292801</v>
      </c>
      <c r="Y62" s="69">
        <v>9.1953040394128993E-2</v>
      </c>
      <c r="Z62" s="69">
        <v>8.8255175433419805E-2</v>
      </c>
      <c r="AA62" s="69">
        <v>6.6403839431993503E-2</v>
      </c>
      <c r="AB62" s="69">
        <v>7.9939573909651396E-2</v>
      </c>
      <c r="AC62" s="69">
        <v>9.9968092321563506E-2</v>
      </c>
      <c r="AD62" s="69">
        <v>9.8262450555684805E-2</v>
      </c>
      <c r="AE62" s="69">
        <v>9.9584479956363797E-2</v>
      </c>
      <c r="AF62" s="69">
        <v>8.6564698510715493E-2</v>
      </c>
      <c r="AG62" s="69">
        <v>7.4322333537394897E-2</v>
      </c>
      <c r="AH62" s="69">
        <v>0.100920706550092</v>
      </c>
      <c r="AI62" s="69">
        <v>7.4081906142673196E-2</v>
      </c>
      <c r="AJ62" s="69">
        <v>5.8315771930359597E-2</v>
      </c>
      <c r="AK62" s="31">
        <f t="shared" si="49"/>
        <v>0.38582107738676696</v>
      </c>
      <c r="AL62" s="39">
        <f t="shared" si="50"/>
        <v>1.0581162901069474E-2</v>
      </c>
      <c r="AM62" s="39">
        <f t="shared" si="51"/>
        <v>-0.21282030975215249</v>
      </c>
      <c r="AN62" s="46">
        <f t="shared" si="52"/>
        <v>3.6310367188721674E-4</v>
      </c>
    </row>
    <row r="63" spans="1:40" ht="14.5" hidden="1" outlineLevel="2" x14ac:dyDescent="0.35">
      <c r="A63" s="51" t="str">
        <f t="shared" si="20"/>
        <v>Nox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31" t="str">
        <f t="shared" si="49"/>
        <v/>
      </c>
      <c r="AL63" s="39" t="str">
        <f t="shared" si="50"/>
        <v/>
      </c>
      <c r="AM63" s="39" t="str">
        <f t="shared" si="51"/>
        <v/>
      </c>
      <c r="AN63" s="46">
        <f t="shared" si="52"/>
        <v>0</v>
      </c>
    </row>
    <row r="64" spans="1:40" ht="14.5" hidden="1" outlineLevel="1" x14ac:dyDescent="0.35">
      <c r="A64" s="51" t="str">
        <f t="shared" si="20"/>
        <v/>
      </c>
      <c r="B64" s="13"/>
      <c r="C64" s="13"/>
      <c r="D64" s="17" t="s">
        <v>22</v>
      </c>
      <c r="E64" s="59">
        <f>SUBTOTAL(9,E65:E68)</f>
        <v>3.0406620123070391</v>
      </c>
      <c r="F64" s="67">
        <f t="shared" ref="F64:AH64" si="66">SUBTOTAL(9,F65:F68)</f>
        <v>3.7361200745407448</v>
      </c>
      <c r="G64" s="67">
        <f t="shared" si="66"/>
        <v>3.5789828267233794</v>
      </c>
      <c r="H64" s="67">
        <f t="shared" si="66"/>
        <v>4.3000984115483671</v>
      </c>
      <c r="I64" s="67">
        <f t="shared" si="66"/>
        <v>3.5560842852151433</v>
      </c>
      <c r="J64" s="67">
        <f t="shared" si="66"/>
        <v>2.3291542638454739</v>
      </c>
      <c r="K64" s="67">
        <f t="shared" si="66"/>
        <v>2.4342962183300627</v>
      </c>
      <c r="L64" s="67">
        <f t="shared" si="66"/>
        <v>2.0645565852778156</v>
      </c>
      <c r="M64" s="67">
        <f t="shared" si="66"/>
        <v>1.9540058428384992</v>
      </c>
      <c r="N64" s="67">
        <f t="shared" si="66"/>
        <v>1.3797360419232645</v>
      </c>
      <c r="O64" s="67">
        <f t="shared" si="66"/>
        <v>1.9198023635641877</v>
      </c>
      <c r="P64" s="67">
        <f t="shared" si="66"/>
        <v>3.7175012099568834</v>
      </c>
      <c r="Q64" s="67">
        <f t="shared" si="66"/>
        <v>3.5441640153113481</v>
      </c>
      <c r="R64" s="67">
        <f t="shared" si="66"/>
        <v>5.1972914058305806</v>
      </c>
      <c r="S64" s="67">
        <f t="shared" si="66"/>
        <v>2.4699111447060296</v>
      </c>
      <c r="T64" s="67">
        <f t="shared" si="66"/>
        <v>1.5070020626749798</v>
      </c>
      <c r="U64" s="67">
        <f t="shared" si="66"/>
        <v>1.797590516434751</v>
      </c>
      <c r="V64" s="67">
        <f t="shared" si="66"/>
        <v>2.183541582304473</v>
      </c>
      <c r="W64" s="67">
        <f t="shared" si="66"/>
        <v>2.4913045091438284</v>
      </c>
      <c r="X64" s="67">
        <f t="shared" si="66"/>
        <v>1.7420999662148566</v>
      </c>
      <c r="Y64" s="67">
        <f t="shared" si="66"/>
        <v>1.2143060018079757</v>
      </c>
      <c r="Z64" s="67">
        <f t="shared" si="66"/>
        <v>0.65464356240268795</v>
      </c>
      <c r="AA64" s="67">
        <f t="shared" si="66"/>
        <v>0.35114554977677753</v>
      </c>
      <c r="AB64" s="67">
        <f t="shared" si="66"/>
        <v>0.86520790012719662</v>
      </c>
      <c r="AC64" s="67">
        <f t="shared" si="66"/>
        <v>0.93135115635138266</v>
      </c>
      <c r="AD64" s="67">
        <f t="shared" si="66"/>
        <v>0.39729223033613181</v>
      </c>
      <c r="AE64" s="67">
        <f t="shared" ref="AE64:AF64" si="67">SUBTOTAL(9,AE65:AE68)</f>
        <v>0.69296234632618237</v>
      </c>
      <c r="AF64" s="67">
        <f t="shared" si="67"/>
        <v>0.81846219642760276</v>
      </c>
      <c r="AG64" s="67">
        <f t="shared" ref="AG64" si="68">SUBTOTAL(9,AG65:AG68)</f>
        <v>0.77369804564567179</v>
      </c>
      <c r="AH64" s="67">
        <f t="shared" si="66"/>
        <v>0.39522534051557778</v>
      </c>
      <c r="AI64" s="67">
        <f t="shared" ref="AI64:AJ64" si="69">SUBTOTAL(9,AI65:AI68)</f>
        <v>0.5086733159168807</v>
      </c>
      <c r="AJ64" s="67">
        <f t="shared" si="69"/>
        <v>0.78623803470804587</v>
      </c>
      <c r="AK64" s="30">
        <f t="shared" si="49"/>
        <v>-0.74142537660359564</v>
      </c>
      <c r="AL64" s="38">
        <f t="shared" si="50"/>
        <v>-4.2693168567099593E-2</v>
      </c>
      <c r="AM64" s="38">
        <f t="shared" si="51"/>
        <v>0.54566400498295531</v>
      </c>
      <c r="AN64" s="45">
        <f t="shared" si="52"/>
        <v>4.8955181065048108E-3</v>
      </c>
    </row>
    <row r="65" spans="1:40" ht="14.5" hidden="1" outlineLevel="2" x14ac:dyDescent="0.35">
      <c r="A65" s="51" t="str">
        <f t="shared" si="20"/>
        <v>Nox</v>
      </c>
      <c r="B65" s="13" t="s">
        <v>22</v>
      </c>
      <c r="C65" s="13" t="s">
        <v>5</v>
      </c>
      <c r="D65" s="18" t="s">
        <v>5</v>
      </c>
      <c r="E65" s="60">
        <v>6.0254316000000002E-2</v>
      </c>
      <c r="F65" s="69">
        <v>5.9333337899999998E-2</v>
      </c>
      <c r="G65" s="69">
        <v>5.7100662900000002E-2</v>
      </c>
      <c r="H65" s="69">
        <v>6.0868301399999998E-2</v>
      </c>
      <c r="I65" s="69">
        <v>6.3212610599999997E-2</v>
      </c>
      <c r="J65" s="69">
        <v>6.5501101800000003E-2</v>
      </c>
      <c r="K65" s="69">
        <v>6.3268426799999999E-2</v>
      </c>
      <c r="L65" s="69">
        <v>6.17055543E-2</v>
      </c>
      <c r="M65" s="69">
        <v>6.6449988900000007E-2</v>
      </c>
      <c r="N65" s="69">
        <v>6.3938229299999996E-2</v>
      </c>
      <c r="O65" s="69">
        <v>6.4245222000000005E-2</v>
      </c>
      <c r="P65" s="69">
        <v>6.1259019300000002E-2</v>
      </c>
      <c r="Q65" s="69">
        <v>6.6756981600000001E-2</v>
      </c>
      <c r="R65" s="69">
        <v>0.1051851978</v>
      </c>
      <c r="S65" s="69">
        <v>9.3218347800000004E-2</v>
      </c>
      <c r="T65" s="69">
        <v>6.9367447799999996E-2</v>
      </c>
      <c r="U65" s="69">
        <v>7.3086697800000003E-2</v>
      </c>
      <c r="V65" s="69">
        <v>9.2049697799999997E-2</v>
      </c>
      <c r="W65" s="69">
        <v>0.1014119478</v>
      </c>
      <c r="X65" s="69">
        <v>0.1092273903</v>
      </c>
      <c r="Y65" s="69">
        <v>0.32319207719999998</v>
      </c>
      <c r="Z65" s="69">
        <v>4.4210197800000003E-2</v>
      </c>
      <c r="AA65" s="69">
        <v>2.4398947800000001E-2</v>
      </c>
      <c r="AB65" s="69">
        <v>1.7989180742800901E-2</v>
      </c>
      <c r="AC65" s="69">
        <v>3.54766964240164E-2</v>
      </c>
      <c r="AD65" s="69">
        <v>3.5573029218872003E-2</v>
      </c>
      <c r="AE65" s="69">
        <v>2.70851049535176E-2</v>
      </c>
      <c r="AF65" s="69">
        <v>2.73927010986336E-2</v>
      </c>
      <c r="AG65" s="69">
        <v>2.37917575517144E-2</v>
      </c>
      <c r="AH65" s="69">
        <v>2.5414061924390802E-2</v>
      </c>
      <c r="AI65" s="69">
        <v>3.7092168900930499E-2</v>
      </c>
      <c r="AJ65" s="69">
        <v>2.1135127680000001E-2</v>
      </c>
      <c r="AK65" s="31">
        <f t="shared" si="49"/>
        <v>-0.64923462611375427</v>
      </c>
      <c r="AL65" s="39">
        <f t="shared" si="50"/>
        <v>-3.3230101153727709E-2</v>
      </c>
      <c r="AM65" s="39">
        <f t="shared" si="51"/>
        <v>-0.4301997347081582</v>
      </c>
      <c r="AN65" s="46">
        <f t="shared" si="52"/>
        <v>1.3159806022250198E-4</v>
      </c>
    </row>
    <row r="66" spans="1:40" ht="14.5" hidden="1" outlineLevel="2" x14ac:dyDescent="0.35">
      <c r="A66" s="51" t="str">
        <f t="shared" si="20"/>
        <v>Nox</v>
      </c>
      <c r="B66" s="13" t="s">
        <v>22</v>
      </c>
      <c r="C66" s="13" t="s">
        <v>6</v>
      </c>
      <c r="D66" s="18" t="s">
        <v>6</v>
      </c>
      <c r="E66" s="60">
        <v>2.9003353127335099</v>
      </c>
      <c r="F66" s="69">
        <v>3.58145598284927</v>
      </c>
      <c r="G66" s="69">
        <v>3.4228671980252399</v>
      </c>
      <c r="H66" s="69">
        <v>4.1389657394828703</v>
      </c>
      <c r="I66" s="69">
        <v>3.38283899394952</v>
      </c>
      <c r="J66" s="69">
        <v>2.1645995078194198</v>
      </c>
      <c r="K66" s="69">
        <v>2.2727992958138099</v>
      </c>
      <c r="L66" s="69">
        <v>1.9232142181893399</v>
      </c>
      <c r="M66" s="69">
        <v>1.80599939827082</v>
      </c>
      <c r="N66" s="69">
        <v>1.22637993667546</v>
      </c>
      <c r="O66" s="69">
        <v>1.7324857127250599</v>
      </c>
      <c r="P66" s="69">
        <v>3.4785612572737898</v>
      </c>
      <c r="Q66" s="69">
        <v>3.2752363714935999</v>
      </c>
      <c r="R66" s="69">
        <v>4.8695370805511402</v>
      </c>
      <c r="S66" s="69">
        <v>2.1225607307217502</v>
      </c>
      <c r="T66" s="69">
        <v>1.17249336390712</v>
      </c>
      <c r="U66" s="69">
        <v>1.44642497491221</v>
      </c>
      <c r="V66" s="69">
        <v>1.7843158102742001</v>
      </c>
      <c r="W66" s="69">
        <v>2.0961757928938698</v>
      </c>
      <c r="X66" s="69">
        <v>1.3425389453179</v>
      </c>
      <c r="Y66" s="69">
        <v>0.64926235628864004</v>
      </c>
      <c r="Z66" s="69">
        <v>0.37938694082107499</v>
      </c>
      <c r="AA66" s="69">
        <v>6.3567235034761999E-2</v>
      </c>
      <c r="AB66" s="69">
        <v>0.56893966696580001</v>
      </c>
      <c r="AC66" s="69">
        <v>0.604171911947607</v>
      </c>
      <c r="AD66" s="69">
        <v>6.3039550345199993E-2</v>
      </c>
      <c r="AE66" s="69">
        <v>0.36101663358220498</v>
      </c>
      <c r="AF66" s="69">
        <v>0.47871154655488002</v>
      </c>
      <c r="AG66" s="69">
        <v>0.42331965563222002</v>
      </c>
      <c r="AH66" s="69">
        <v>3.2066196009006703E-2</v>
      </c>
      <c r="AI66" s="69">
        <v>0.14311497502031301</v>
      </c>
      <c r="AJ66" s="69">
        <v>0.42315065334392998</v>
      </c>
      <c r="AK66" s="31">
        <f t="shared" si="49"/>
        <v>-0.85410285097514516</v>
      </c>
      <c r="AL66" s="39">
        <f t="shared" si="50"/>
        <v>-6.0203619815815346E-2</v>
      </c>
      <c r="AM66" s="39">
        <f t="shared" si="51"/>
        <v>1.9567182140364427</v>
      </c>
      <c r="AN66" s="46">
        <f t="shared" si="52"/>
        <v>2.6347513014856579E-3</v>
      </c>
    </row>
    <row r="67" spans="1:40" ht="14.5" hidden="1" outlineLevel="2" x14ac:dyDescent="0.35">
      <c r="A67" s="51" t="str">
        <f t="shared" si="20"/>
        <v>Nox</v>
      </c>
      <c r="B67" s="13" t="s">
        <v>22</v>
      </c>
      <c r="C67" s="13" t="s">
        <v>7</v>
      </c>
      <c r="D67" s="18" t="s">
        <v>7</v>
      </c>
      <c r="E67" s="60">
        <v>8.0044083596904694E-2</v>
      </c>
      <c r="F67" s="69">
        <v>9.5301925017140507E-2</v>
      </c>
      <c r="G67" s="69">
        <v>9.8982005458557995E-2</v>
      </c>
      <c r="H67" s="69">
        <v>0.10022646878244899</v>
      </c>
      <c r="I67" s="69">
        <v>0.109989830453431</v>
      </c>
      <c r="J67" s="69">
        <v>9.9007443094345698E-2</v>
      </c>
      <c r="K67" s="69">
        <v>9.8180444828803795E-2</v>
      </c>
      <c r="L67" s="69">
        <v>7.9584891961718196E-2</v>
      </c>
      <c r="M67" s="69">
        <v>8.1508179541703904E-2</v>
      </c>
      <c r="N67" s="69">
        <v>8.9355699268641398E-2</v>
      </c>
      <c r="O67" s="69">
        <v>0.12300628307165901</v>
      </c>
      <c r="P67" s="69">
        <v>0.177607196464272</v>
      </c>
      <c r="Q67" s="69">
        <v>0.20207946061586199</v>
      </c>
      <c r="R67" s="69">
        <v>0.22247558458726399</v>
      </c>
      <c r="S67" s="69">
        <v>0.254032600091806</v>
      </c>
      <c r="T67" s="69">
        <v>0.26504457659176001</v>
      </c>
      <c r="U67" s="69">
        <v>0.277983634559751</v>
      </c>
      <c r="V67" s="69">
        <v>0.30708259262563398</v>
      </c>
      <c r="W67" s="69">
        <v>0.29363447436742501</v>
      </c>
      <c r="X67" s="69">
        <v>0.29026292311268098</v>
      </c>
      <c r="Y67" s="69">
        <v>0.24176846769308699</v>
      </c>
      <c r="Z67" s="69">
        <v>0.230964460769437</v>
      </c>
      <c r="AA67" s="69">
        <v>0.263096214573108</v>
      </c>
      <c r="AB67" s="69">
        <v>0.27820063179532101</v>
      </c>
      <c r="AC67" s="69">
        <v>0.291623721710142</v>
      </c>
      <c r="AD67" s="69">
        <v>0.29859646720331301</v>
      </c>
      <c r="AE67" s="69">
        <v>0.30477497396923198</v>
      </c>
      <c r="AF67" s="69">
        <v>0.312274069324746</v>
      </c>
      <c r="AG67" s="69">
        <v>0.326505674647532</v>
      </c>
      <c r="AH67" s="69">
        <v>0.337666386781379</v>
      </c>
      <c r="AI67" s="69">
        <v>0.32840079290732099</v>
      </c>
      <c r="AJ67" s="69">
        <v>0.34188119107737103</v>
      </c>
      <c r="AK67" s="31">
        <f t="shared" si="49"/>
        <v>3.2711612865612416</v>
      </c>
      <c r="AL67" s="39">
        <f t="shared" si="50"/>
        <v>4.7949108714945288E-2</v>
      </c>
      <c r="AM67" s="39">
        <f t="shared" si="51"/>
        <v>4.1048616389468995E-2</v>
      </c>
      <c r="AN67" s="46">
        <f t="shared" si="52"/>
        <v>2.1287262728445734E-3</v>
      </c>
    </row>
    <row r="68" spans="1:40" ht="14.5" hidden="1" outlineLevel="2" x14ac:dyDescent="0.35">
      <c r="A68" s="51" t="str">
        <f t="shared" si="20"/>
        <v>Nox</v>
      </c>
      <c r="B68" s="13" t="s">
        <v>22</v>
      </c>
      <c r="C68" s="13" t="s">
        <v>8</v>
      </c>
      <c r="D68" s="18" t="s">
        <v>8</v>
      </c>
      <c r="E68" s="60">
        <v>2.8299976624924999E-5</v>
      </c>
      <c r="F68" s="69">
        <v>2.8828774334566501E-5</v>
      </c>
      <c r="G68" s="69">
        <v>3.2960339581846403E-5</v>
      </c>
      <c r="H68" s="69">
        <v>3.7901883047659499E-5</v>
      </c>
      <c r="I68" s="69">
        <v>4.2850212192282901E-5</v>
      </c>
      <c r="J68" s="69">
        <v>4.62111317086028E-5</v>
      </c>
      <c r="K68" s="69">
        <v>4.8050887449004002E-5</v>
      </c>
      <c r="L68" s="69">
        <v>5.19208267574392E-5</v>
      </c>
      <c r="M68" s="69">
        <v>4.8276125975145602E-5</v>
      </c>
      <c r="N68" s="69">
        <v>6.2176679163346204E-5</v>
      </c>
      <c r="O68" s="69">
        <v>6.5145767468799897E-5</v>
      </c>
      <c r="P68" s="69">
        <v>7.3736918821393807E-5</v>
      </c>
      <c r="Q68" s="69">
        <v>9.1201601886191098E-5</v>
      </c>
      <c r="R68" s="69">
        <v>9.3542892176428906E-5</v>
      </c>
      <c r="S68" s="69">
        <v>9.9466092473111795E-5</v>
      </c>
      <c r="T68" s="69">
        <v>9.6674376099890695E-5</v>
      </c>
      <c r="U68" s="69">
        <v>9.5209162789915895E-5</v>
      </c>
      <c r="V68" s="69">
        <v>9.3481604638995198E-5</v>
      </c>
      <c r="W68" s="69">
        <v>8.2294082533848904E-5</v>
      </c>
      <c r="X68" s="69">
        <v>7.0707484275725206E-5</v>
      </c>
      <c r="Y68" s="69">
        <v>8.3100626248732695E-5</v>
      </c>
      <c r="Z68" s="69">
        <v>8.1963012175902201E-5</v>
      </c>
      <c r="AA68" s="69">
        <v>8.31523689075235E-5</v>
      </c>
      <c r="AB68" s="69">
        <v>7.8420623274631896E-5</v>
      </c>
      <c r="AC68" s="69">
        <v>7.8826269617317994E-5</v>
      </c>
      <c r="AD68" s="69">
        <v>8.3183568746831701E-5</v>
      </c>
      <c r="AE68" s="69">
        <v>8.5633821227729494E-5</v>
      </c>
      <c r="AF68" s="69">
        <v>8.3879449343152396E-5</v>
      </c>
      <c r="AG68" s="69">
        <v>8.0957814205342095E-5</v>
      </c>
      <c r="AH68" s="69">
        <v>7.8695800801252503E-5</v>
      </c>
      <c r="AI68" s="69">
        <v>6.5379088316150493E-5</v>
      </c>
      <c r="AJ68" s="69">
        <v>7.1062606744997904E-5</v>
      </c>
      <c r="AK68" s="30">
        <f t="shared" si="49"/>
        <v>1.511048248796433</v>
      </c>
      <c r="AL68" s="38">
        <f t="shared" si="50"/>
        <v>3.0145453760933361E-2</v>
      </c>
      <c r="AM68" s="38">
        <f t="shared" si="51"/>
        <v>8.6931747982839758E-2</v>
      </c>
      <c r="AN68" s="45">
        <f t="shared" si="52"/>
        <v>4.4247195207841816E-7</v>
      </c>
    </row>
    <row r="69" spans="1:40" ht="14.5" collapsed="1" x14ac:dyDescent="0.35">
      <c r="A69" s="51" t="str">
        <f t="shared" si="20"/>
        <v/>
      </c>
      <c r="B69" s="13"/>
      <c r="C69" s="13"/>
      <c r="D69" s="16" t="s">
        <v>23</v>
      </c>
      <c r="E69" s="58">
        <f>SUBTOTAL(9,E70:E83)</f>
        <v>39.378673917862244</v>
      </c>
      <c r="F69" s="66">
        <f t="shared" ref="F69:AH69" si="70">SUBTOTAL(9,F70:F83)</f>
        <v>39.724558326060482</v>
      </c>
      <c r="G69" s="66">
        <f t="shared" si="70"/>
        <v>42.643542929687605</v>
      </c>
      <c r="H69" s="66">
        <f t="shared" si="70"/>
        <v>45.710027405619627</v>
      </c>
      <c r="I69" s="66">
        <f t="shared" si="70"/>
        <v>50.834803965654551</v>
      </c>
      <c r="J69" s="66">
        <f t="shared" si="70"/>
        <v>55.679483614512939</v>
      </c>
      <c r="K69" s="66">
        <f t="shared" si="70"/>
        <v>56.185612811125843</v>
      </c>
      <c r="L69" s="66">
        <f t="shared" si="70"/>
        <v>56.388705394728341</v>
      </c>
      <c r="M69" s="66">
        <f t="shared" si="70"/>
        <v>56.984862914195432</v>
      </c>
      <c r="N69" s="66">
        <f t="shared" si="70"/>
        <v>60.046493278622471</v>
      </c>
      <c r="O69" s="66">
        <f t="shared" si="70"/>
        <v>67.416601776413302</v>
      </c>
      <c r="P69" s="66">
        <f t="shared" si="70"/>
        <v>67.185059140594106</v>
      </c>
      <c r="Q69" s="66">
        <f t="shared" si="70"/>
        <v>70.970872113403715</v>
      </c>
      <c r="R69" s="66">
        <f t="shared" si="70"/>
        <v>73.828475302014056</v>
      </c>
      <c r="S69" s="66">
        <f t="shared" si="70"/>
        <v>74.288295086339829</v>
      </c>
      <c r="T69" s="66">
        <f t="shared" si="70"/>
        <v>77.629244651022972</v>
      </c>
      <c r="U69" s="66">
        <f t="shared" si="70"/>
        <v>77.461874972911957</v>
      </c>
      <c r="V69" s="66">
        <f t="shared" si="70"/>
        <v>79.332547958589487</v>
      </c>
      <c r="W69" s="66">
        <f t="shared" si="70"/>
        <v>78.554761956880597</v>
      </c>
      <c r="X69" s="66">
        <f t="shared" si="70"/>
        <v>77.914530493305534</v>
      </c>
      <c r="Y69" s="66">
        <f t="shared" si="70"/>
        <v>80.076182989807208</v>
      </c>
      <c r="Z69" s="66">
        <f t="shared" si="70"/>
        <v>81.157799646187357</v>
      </c>
      <c r="AA69" s="66">
        <f t="shared" si="70"/>
        <v>80.203255250277223</v>
      </c>
      <c r="AB69" s="66">
        <f t="shared" si="70"/>
        <v>82.761194736978524</v>
      </c>
      <c r="AC69" s="66">
        <f t="shared" si="70"/>
        <v>84.631450569464391</v>
      </c>
      <c r="AD69" s="66">
        <f t="shared" si="70"/>
        <v>88.428684192865546</v>
      </c>
      <c r="AE69" s="66">
        <f t="shared" ref="AE69:AF69" si="71">SUBTOTAL(9,AE70:AE83)</f>
        <v>86.458975947786143</v>
      </c>
      <c r="AF69" s="66">
        <f t="shared" si="71"/>
        <v>93.500944375654996</v>
      </c>
      <c r="AG69" s="66">
        <f t="shared" ref="AG69" si="72">SUBTOTAL(9,AG70:AG83)</f>
        <v>96.480041699754238</v>
      </c>
      <c r="AH69" s="66">
        <f t="shared" si="70"/>
        <v>93.540615703212183</v>
      </c>
      <c r="AI69" s="66">
        <f t="shared" ref="AI69:AJ69" si="73">SUBTOTAL(9,AI70:AI83)</f>
        <v>86.502122398113329</v>
      </c>
      <c r="AJ69" s="66">
        <f t="shared" si="73"/>
        <v>90.425750465291472</v>
      </c>
      <c r="AK69" s="29">
        <f t="shared" si="49"/>
        <v>1.296312736531084</v>
      </c>
      <c r="AL69" s="37">
        <f t="shared" si="50"/>
        <v>2.7179072037473606E-2</v>
      </c>
      <c r="AM69" s="37">
        <f t="shared" si="51"/>
        <v>4.5358749108145746E-2</v>
      </c>
      <c r="AN69" s="44">
        <f t="shared" si="52"/>
        <v>0.56303673843698121</v>
      </c>
    </row>
    <row r="70" spans="1:40" ht="14.5" hidden="1" outlineLevel="1" x14ac:dyDescent="0.35">
      <c r="A70" s="51" t="str">
        <f t="shared" si="20"/>
        <v/>
      </c>
      <c r="B70" s="13"/>
      <c r="C70" s="13"/>
      <c r="D70" s="17" t="s">
        <v>24</v>
      </c>
      <c r="E70" s="59">
        <f>SUBTOTAL(9,E71:E76)</f>
        <v>29.219355044133202</v>
      </c>
      <c r="F70" s="67">
        <f t="shared" ref="F70:AH70" si="74">SUBTOTAL(9,F71:F76)</f>
        <v>29.801097483783799</v>
      </c>
      <c r="G70" s="67">
        <f t="shared" si="74"/>
        <v>32.119058396117104</v>
      </c>
      <c r="H70" s="67">
        <f t="shared" si="74"/>
        <v>34.776453375700598</v>
      </c>
      <c r="I70" s="67">
        <f t="shared" si="74"/>
        <v>37.752737837471201</v>
      </c>
      <c r="J70" s="67">
        <f t="shared" si="74"/>
        <v>42.538634043885494</v>
      </c>
      <c r="K70" s="67">
        <f t="shared" si="74"/>
        <v>44.159891610848391</v>
      </c>
      <c r="L70" s="67">
        <f t="shared" si="74"/>
        <v>46.444519945969297</v>
      </c>
      <c r="M70" s="67">
        <f t="shared" si="74"/>
        <v>47.938370841667897</v>
      </c>
      <c r="N70" s="67">
        <f t="shared" si="74"/>
        <v>49.240065542548095</v>
      </c>
      <c r="O70" s="67">
        <f t="shared" si="74"/>
        <v>51.707173775062401</v>
      </c>
      <c r="P70" s="67">
        <f t="shared" si="74"/>
        <v>52.809474876155498</v>
      </c>
      <c r="Q70" s="67">
        <f t="shared" si="74"/>
        <v>56.310550687759907</v>
      </c>
      <c r="R70" s="67">
        <f t="shared" si="74"/>
        <v>58.374321740364806</v>
      </c>
      <c r="S70" s="67">
        <f t="shared" si="74"/>
        <v>59.527268182806907</v>
      </c>
      <c r="T70" s="67">
        <f t="shared" si="74"/>
        <v>61.959714206239603</v>
      </c>
      <c r="U70" s="67">
        <f t="shared" si="74"/>
        <v>63.570041878303499</v>
      </c>
      <c r="V70" s="67">
        <f t="shared" si="74"/>
        <v>65.586106374647002</v>
      </c>
      <c r="W70" s="67">
        <f t="shared" si="74"/>
        <v>66.183944751779606</v>
      </c>
      <c r="X70" s="67">
        <f t="shared" si="74"/>
        <v>65.420961435791398</v>
      </c>
      <c r="Y70" s="67">
        <f t="shared" si="74"/>
        <v>68.553593179332424</v>
      </c>
      <c r="Z70" s="67">
        <f t="shared" si="74"/>
        <v>69.036209969556978</v>
      </c>
      <c r="AA70" s="67">
        <f t="shared" si="74"/>
        <v>68.673571374506338</v>
      </c>
      <c r="AB70" s="67">
        <f t="shared" si="74"/>
        <v>68.878291685895149</v>
      </c>
      <c r="AC70" s="67">
        <f t="shared" si="74"/>
        <v>71.47435060852608</v>
      </c>
      <c r="AD70" s="67">
        <f t="shared" si="74"/>
        <v>73.953981804341808</v>
      </c>
      <c r="AE70" s="67">
        <f t="shared" ref="AE70:AF70" si="75">SUBTOTAL(9,AE71:AE76)</f>
        <v>75.277697379738797</v>
      </c>
      <c r="AF70" s="67">
        <f t="shared" si="75"/>
        <v>82.207448481489848</v>
      </c>
      <c r="AG70" s="67">
        <f t="shared" ref="AG70" si="76">SUBTOTAL(9,AG71:AG76)</f>
        <v>84.921114280911326</v>
      </c>
      <c r="AH70" s="67">
        <f t="shared" si="74"/>
        <v>80.574662694881255</v>
      </c>
      <c r="AI70" s="67">
        <f t="shared" ref="AI70:AJ70" si="77">SUBTOTAL(9,AI71:AI76)</f>
        <v>76.262055336463433</v>
      </c>
      <c r="AJ70" s="67">
        <f t="shared" si="77"/>
        <v>81.328791954415124</v>
      </c>
      <c r="AK70" s="30">
        <f t="shared" si="49"/>
        <v>1.7833876494390557</v>
      </c>
      <c r="AL70" s="38">
        <f t="shared" si="50"/>
        <v>3.3572836326700495E-2</v>
      </c>
      <c r="AM70" s="38">
        <f t="shared" si="51"/>
        <v>6.6438500714379733E-2</v>
      </c>
      <c r="AN70" s="45">
        <f t="shared" si="52"/>
        <v>0.50639444546948931</v>
      </c>
    </row>
    <row r="71" spans="1:40" ht="14.5" hidden="1" outlineLevel="2" x14ac:dyDescent="0.35">
      <c r="A71" s="51" t="str">
        <f t="shared" si="20"/>
        <v/>
      </c>
      <c r="B71" s="13"/>
      <c r="C71" s="13"/>
      <c r="D71" s="19" t="s">
        <v>25</v>
      </c>
      <c r="E71" s="61">
        <f>SUBTOTAL(9,E72:E73)</f>
        <v>16.7797305038358</v>
      </c>
      <c r="F71" s="70">
        <f t="shared" ref="F71:AH71" si="78">SUBTOTAL(9,F72:F73)</f>
        <v>16.723550150714399</v>
      </c>
      <c r="G71" s="70">
        <f t="shared" si="78"/>
        <v>16.9713546308373</v>
      </c>
      <c r="H71" s="70">
        <f t="shared" si="78"/>
        <v>17.112931786917901</v>
      </c>
      <c r="I71" s="70">
        <f t="shared" si="78"/>
        <v>17.657617705679101</v>
      </c>
      <c r="J71" s="70">
        <f t="shared" si="78"/>
        <v>18.24232070427</v>
      </c>
      <c r="K71" s="70">
        <f t="shared" si="78"/>
        <v>18.314280653388899</v>
      </c>
      <c r="L71" s="70">
        <f t="shared" si="78"/>
        <v>18.857801536296598</v>
      </c>
      <c r="M71" s="70">
        <f t="shared" si="78"/>
        <v>19.097543911328103</v>
      </c>
      <c r="N71" s="70">
        <f t="shared" si="78"/>
        <v>19.392614957793</v>
      </c>
      <c r="O71" s="70">
        <f t="shared" si="78"/>
        <v>19.1420809525053</v>
      </c>
      <c r="P71" s="70">
        <f t="shared" si="78"/>
        <v>19.233990501210599</v>
      </c>
      <c r="Q71" s="70">
        <f t="shared" si="78"/>
        <v>19.895590518164699</v>
      </c>
      <c r="R71" s="70">
        <f t="shared" si="78"/>
        <v>20.593319348451601</v>
      </c>
      <c r="S71" s="70">
        <f t="shared" si="78"/>
        <v>21.357455542323301</v>
      </c>
      <c r="T71" s="70">
        <f t="shared" si="78"/>
        <v>20.76959662854</v>
      </c>
      <c r="U71" s="70">
        <f t="shared" si="78"/>
        <v>20.900972900027401</v>
      </c>
      <c r="V71" s="70">
        <f t="shared" si="78"/>
        <v>21.256286973239998</v>
      </c>
      <c r="W71" s="70">
        <f t="shared" si="78"/>
        <v>20.888292998976603</v>
      </c>
      <c r="X71" s="70">
        <f t="shared" si="78"/>
        <v>20.544660204137102</v>
      </c>
      <c r="Y71" s="70">
        <f t="shared" si="78"/>
        <v>20.640345714774671</v>
      </c>
      <c r="Z71" s="70">
        <f t="shared" si="78"/>
        <v>20.150661289649271</v>
      </c>
      <c r="AA71" s="70">
        <f t="shared" si="78"/>
        <v>19.577016685651358</v>
      </c>
      <c r="AB71" s="70">
        <f t="shared" si="78"/>
        <v>19.299170573365572</v>
      </c>
      <c r="AC71" s="70">
        <f t="shared" si="78"/>
        <v>19.514235869760171</v>
      </c>
      <c r="AD71" s="70">
        <f t="shared" si="78"/>
        <v>20.104283429868659</v>
      </c>
      <c r="AE71" s="70">
        <f t="shared" ref="AE71:AF71" si="79">SUBTOTAL(9,AE72:AE73)</f>
        <v>20.474043417299292</v>
      </c>
      <c r="AF71" s="70">
        <f t="shared" si="79"/>
        <v>21.005727431241251</v>
      </c>
      <c r="AG71" s="70">
        <f t="shared" ref="AG71" si="80">SUBTOTAL(9,AG72:AG73)</f>
        <v>20.75525966822773</v>
      </c>
      <c r="AH71" s="70">
        <f t="shared" si="78"/>
        <v>20.59962087813819</v>
      </c>
      <c r="AI71" s="70">
        <f t="shared" ref="AI71:AJ71" si="81">SUBTOTAL(9,AI72:AI73)</f>
        <v>17.76208329338035</v>
      </c>
      <c r="AJ71" s="70">
        <f t="shared" si="81"/>
        <v>18.051552583535461</v>
      </c>
      <c r="AK71" s="32">
        <f t="shared" si="49"/>
        <v>7.5795143396905296E-2</v>
      </c>
      <c r="AL71" s="40">
        <f t="shared" si="50"/>
        <v>2.3595553936861524E-3</v>
      </c>
      <c r="AM71" s="40">
        <f t="shared" si="51"/>
        <v>1.6297034833914648E-2</v>
      </c>
      <c r="AN71" s="47">
        <f t="shared" si="52"/>
        <v>0.11239815249593801</v>
      </c>
    </row>
    <row r="72" spans="1:40" ht="14.5" hidden="1" outlineLevel="3" x14ac:dyDescent="0.35">
      <c r="A72" s="51" t="str">
        <f t="shared" si="20"/>
        <v>Nox</v>
      </c>
      <c r="B72" s="13" t="s">
        <v>24</v>
      </c>
      <c r="C72" s="13" t="s">
        <v>26</v>
      </c>
      <c r="D72" s="20" t="s">
        <v>26</v>
      </c>
      <c r="E72" s="60">
        <v>14.427558958706999</v>
      </c>
      <c r="F72" s="69">
        <v>12.309324539814</v>
      </c>
      <c r="G72" s="69">
        <v>11.555798649651001</v>
      </c>
      <c r="H72" s="69">
        <v>10.86006334128</v>
      </c>
      <c r="I72" s="69">
        <v>10.487330181657001</v>
      </c>
      <c r="J72" s="69">
        <v>9.9643616836470006</v>
      </c>
      <c r="K72" s="69">
        <v>6.4110075652209</v>
      </c>
      <c r="L72" s="69">
        <v>5.5432633479066</v>
      </c>
      <c r="M72" s="69">
        <v>5.3604472379601003</v>
      </c>
      <c r="N72" s="69">
        <v>5.283740659977</v>
      </c>
      <c r="O72" s="69">
        <v>4.7803743904833</v>
      </c>
      <c r="P72" s="69">
        <v>4.5981976833606</v>
      </c>
      <c r="Q72" s="69">
        <v>4.7668643064687002</v>
      </c>
      <c r="R72" s="69">
        <v>4.9163775002675996</v>
      </c>
      <c r="S72" s="69">
        <v>5.3950275171993001</v>
      </c>
      <c r="T72" s="69">
        <v>4.7676739572629998</v>
      </c>
      <c r="U72" s="69">
        <v>4.6001216949563997</v>
      </c>
      <c r="V72" s="69">
        <v>4.7446577253119999</v>
      </c>
      <c r="W72" s="69">
        <v>4.5069751386636003</v>
      </c>
      <c r="X72" s="69">
        <v>4.7503457634800998</v>
      </c>
      <c r="Y72" s="69">
        <v>4.6811310683320704</v>
      </c>
      <c r="Z72" s="69">
        <v>4.3308113449476702</v>
      </c>
      <c r="AA72" s="69">
        <v>4.2818294491815596</v>
      </c>
      <c r="AB72" s="69">
        <v>4.43684348211087</v>
      </c>
      <c r="AC72" s="69">
        <v>4.5944034913761698</v>
      </c>
      <c r="AD72" s="69">
        <v>4.9271153143169597</v>
      </c>
      <c r="AE72" s="69">
        <v>5.24137357130979</v>
      </c>
      <c r="AF72" s="69">
        <v>5.4795234862171496</v>
      </c>
      <c r="AG72" s="69">
        <v>5.3767425918907303</v>
      </c>
      <c r="AH72" s="69">
        <v>5.3785044579224897</v>
      </c>
      <c r="AI72" s="69">
        <v>4.9983008467413503</v>
      </c>
      <c r="AJ72" s="69">
        <v>5.2329400247423603</v>
      </c>
      <c r="AK72" s="31">
        <f t="shared" si="49"/>
        <v>-0.63729553698449504</v>
      </c>
      <c r="AL72" s="39">
        <f t="shared" si="50"/>
        <v>-3.2185712808874722E-2</v>
      </c>
      <c r="AM72" s="39">
        <f t="shared" si="51"/>
        <v>4.69437885384556E-2</v>
      </c>
      <c r="AN72" s="46">
        <f t="shared" si="52"/>
        <v>3.258294754322421E-2</v>
      </c>
    </row>
    <row r="73" spans="1:40" ht="14.5" hidden="1" outlineLevel="3" x14ac:dyDescent="0.35">
      <c r="A73" s="51" t="str">
        <f t="shared" si="20"/>
        <v>Nox</v>
      </c>
      <c r="B73" s="13" t="s">
        <v>24</v>
      </c>
      <c r="C73" s="13" t="s">
        <v>27</v>
      </c>
      <c r="D73" s="20" t="s">
        <v>27</v>
      </c>
      <c r="E73" s="60">
        <v>2.3521715451288001</v>
      </c>
      <c r="F73" s="69">
        <v>4.4142256109003997</v>
      </c>
      <c r="G73" s="69">
        <v>5.4155559811862997</v>
      </c>
      <c r="H73" s="69">
        <v>6.2528684456379002</v>
      </c>
      <c r="I73" s="69">
        <v>7.1702875240220996</v>
      </c>
      <c r="J73" s="69">
        <v>8.2779590206229994</v>
      </c>
      <c r="K73" s="69">
        <v>11.903273088168</v>
      </c>
      <c r="L73" s="69">
        <v>13.314538188389999</v>
      </c>
      <c r="M73" s="69">
        <v>13.737096673368001</v>
      </c>
      <c r="N73" s="69">
        <v>14.108874297816</v>
      </c>
      <c r="O73" s="69">
        <v>14.361706562022</v>
      </c>
      <c r="P73" s="69">
        <v>14.63579281785</v>
      </c>
      <c r="Q73" s="69">
        <v>15.128726211696</v>
      </c>
      <c r="R73" s="69">
        <v>15.676941848184001</v>
      </c>
      <c r="S73" s="69">
        <v>15.962428025124</v>
      </c>
      <c r="T73" s="69">
        <v>16.001922671277001</v>
      </c>
      <c r="U73" s="69">
        <v>16.300851205071002</v>
      </c>
      <c r="V73" s="69">
        <v>16.511629247927999</v>
      </c>
      <c r="W73" s="69">
        <v>16.381317860313001</v>
      </c>
      <c r="X73" s="69">
        <v>15.794314440657001</v>
      </c>
      <c r="Y73" s="69">
        <v>15.9592146464426</v>
      </c>
      <c r="Z73" s="69">
        <v>15.8198499447016</v>
      </c>
      <c r="AA73" s="69">
        <v>15.2951872364698</v>
      </c>
      <c r="AB73" s="69">
        <v>14.8623270912547</v>
      </c>
      <c r="AC73" s="69">
        <v>14.919832378383999</v>
      </c>
      <c r="AD73" s="69">
        <v>15.1771681155517</v>
      </c>
      <c r="AE73" s="69">
        <v>15.2326698459895</v>
      </c>
      <c r="AF73" s="69">
        <v>15.526203945024101</v>
      </c>
      <c r="AG73" s="69">
        <v>15.378517076336999</v>
      </c>
      <c r="AH73" s="69">
        <v>15.221116420215701</v>
      </c>
      <c r="AI73" s="69">
        <v>12.763782446639</v>
      </c>
      <c r="AJ73" s="69">
        <v>12.818612558793101</v>
      </c>
      <c r="AK73" s="31">
        <f t="shared" si="49"/>
        <v>4.4496928956306965</v>
      </c>
      <c r="AL73" s="39">
        <f t="shared" si="50"/>
        <v>5.6218904706289763E-2</v>
      </c>
      <c r="AM73" s="39">
        <f t="shared" si="51"/>
        <v>4.2957573417852224E-3</v>
      </c>
      <c r="AN73" s="46">
        <f t="shared" si="52"/>
        <v>7.9815204952713797E-2</v>
      </c>
    </row>
    <row r="74" spans="1:40" ht="14.5" hidden="1" outlineLevel="2" x14ac:dyDescent="0.35">
      <c r="A74" s="51" t="str">
        <f t="shared" si="20"/>
        <v>Nox</v>
      </c>
      <c r="B74" s="13" t="s">
        <v>24</v>
      </c>
      <c r="C74" s="13" t="s">
        <v>28</v>
      </c>
      <c r="D74" s="19" t="s">
        <v>28</v>
      </c>
      <c r="E74" s="61">
        <v>10.922318097033401</v>
      </c>
      <c r="F74" s="70">
        <v>11.5089013552894</v>
      </c>
      <c r="G74" s="70">
        <v>13.713354953219801</v>
      </c>
      <c r="H74" s="70">
        <v>16.322324371222699</v>
      </c>
      <c r="I74" s="70">
        <v>18.9062786673441</v>
      </c>
      <c r="J74" s="70">
        <v>23.3518566881875</v>
      </c>
      <c r="K74" s="70">
        <v>25.0771725684755</v>
      </c>
      <c r="L74" s="70">
        <v>27.027401983056698</v>
      </c>
      <c r="M74" s="70">
        <v>28.3408734001918</v>
      </c>
      <c r="N74" s="70">
        <v>29.4797362048511</v>
      </c>
      <c r="O74" s="70">
        <v>32.218817155201101</v>
      </c>
      <c r="P74" s="70">
        <v>33.157211785858898</v>
      </c>
      <c r="Q74" s="70">
        <v>35.942290385493202</v>
      </c>
      <c r="R74" s="70">
        <v>37.379760637963201</v>
      </c>
      <c r="S74" s="70">
        <v>37.746672587925602</v>
      </c>
      <c r="T74" s="70">
        <v>40.786268849215602</v>
      </c>
      <c r="U74" s="70">
        <v>42.278509639508101</v>
      </c>
      <c r="V74" s="70">
        <v>43.952462571397</v>
      </c>
      <c r="W74" s="70">
        <v>44.957855192114998</v>
      </c>
      <c r="X74" s="70">
        <v>44.585672465846301</v>
      </c>
      <c r="Y74" s="70">
        <v>47.665059199873198</v>
      </c>
      <c r="Z74" s="70">
        <v>48.702784026181298</v>
      </c>
      <c r="AA74" s="70">
        <v>48.941696943027203</v>
      </c>
      <c r="AB74" s="70">
        <v>49.462689100801001</v>
      </c>
      <c r="AC74" s="70">
        <v>51.817432941227104</v>
      </c>
      <c r="AD74" s="70">
        <v>53.712550077244501</v>
      </c>
      <c r="AE74" s="70">
        <v>54.690822308097701</v>
      </c>
      <c r="AF74" s="70">
        <v>61.115086591466699</v>
      </c>
      <c r="AG74" s="70">
        <v>64.117967296461103</v>
      </c>
      <c r="AH74" s="70">
        <v>59.925525756275903</v>
      </c>
      <c r="AI74" s="70">
        <v>58.451821154140497</v>
      </c>
      <c r="AJ74" s="70">
        <v>63.2271080474653</v>
      </c>
      <c r="AK74" s="31">
        <f t="shared" si="49"/>
        <v>4.7887993634463317</v>
      </c>
      <c r="AL74" s="39">
        <f t="shared" si="50"/>
        <v>5.827766142128854E-2</v>
      </c>
      <c r="AM74" s="39">
        <f t="shared" si="51"/>
        <v>8.1696118256642913E-2</v>
      </c>
      <c r="AN74" s="46">
        <f t="shared" si="52"/>
        <v>0.39368414984304356</v>
      </c>
    </row>
    <row r="75" spans="1:40" ht="14.5" hidden="1" outlineLevel="2" x14ac:dyDescent="0.35">
      <c r="A75" s="51" t="str">
        <f t="shared" si="20"/>
        <v>Nox</v>
      </c>
      <c r="B75" s="13" t="s">
        <v>24</v>
      </c>
      <c r="C75" s="13" t="s">
        <v>29</v>
      </c>
      <c r="D75" s="19" t="s">
        <v>29</v>
      </c>
      <c r="E75" s="61">
        <v>0.90629999999999999</v>
      </c>
      <c r="F75" s="70">
        <v>0.91040399999999999</v>
      </c>
      <c r="G75" s="70">
        <v>0.840978</v>
      </c>
      <c r="H75" s="70">
        <v>0.77770799999999995</v>
      </c>
      <c r="I75" s="70">
        <v>0.62722800000000001</v>
      </c>
      <c r="J75" s="70">
        <v>0.48666599999999999</v>
      </c>
      <c r="K75" s="70">
        <v>0.36115199999999997</v>
      </c>
      <c r="L75" s="70">
        <v>0.258552</v>
      </c>
      <c r="M75" s="70">
        <v>0.173736</v>
      </c>
      <c r="N75" s="70">
        <v>6.3733343651999994E-2</v>
      </c>
      <c r="O75" s="70">
        <v>7.6565136000000004E-3</v>
      </c>
      <c r="P75" s="70">
        <v>7.6327830179999997E-3</v>
      </c>
      <c r="Q75" s="70">
        <v>9.4034312460000002E-3</v>
      </c>
      <c r="R75" s="70">
        <v>9.1528512659999998E-3</v>
      </c>
      <c r="S75" s="70">
        <v>8.5451001660000001E-3</v>
      </c>
      <c r="T75" s="70">
        <v>7.374315492E-3</v>
      </c>
      <c r="U75" s="70">
        <v>7.7857161839999999E-3</v>
      </c>
      <c r="V75" s="70">
        <v>9.8760540419999994E-3</v>
      </c>
      <c r="W75" s="70">
        <v>1.1009724876E-2</v>
      </c>
      <c r="X75" s="70">
        <v>1.2975562079999999E-2</v>
      </c>
      <c r="Y75" s="70">
        <v>1.1707837164E-2</v>
      </c>
      <c r="Z75" s="70">
        <v>1.776645198E-2</v>
      </c>
      <c r="AA75" s="70">
        <v>1.1933791434E-2</v>
      </c>
      <c r="AB75" s="70">
        <v>2.5284025800000002E-3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>
        <f t="shared" si="49"/>
        <v>-1</v>
      </c>
      <c r="AL75" s="39">
        <f t="shared" si="50"/>
        <v>-1</v>
      </c>
      <c r="AM75" s="39" t="str">
        <f t="shared" si="51"/>
        <v/>
      </c>
      <c r="AN75" s="46">
        <f t="shared" si="52"/>
        <v>0</v>
      </c>
    </row>
    <row r="76" spans="1:40" ht="14.5" hidden="1" outlineLevel="2" x14ac:dyDescent="0.35">
      <c r="A76" s="51" t="str">
        <f t="shared" si="20"/>
        <v>Nox</v>
      </c>
      <c r="B76" s="13" t="s">
        <v>24</v>
      </c>
      <c r="C76" s="13" t="s">
        <v>30</v>
      </c>
      <c r="D76" s="19" t="s">
        <v>30</v>
      </c>
      <c r="E76" s="61">
        <v>0.611006443264</v>
      </c>
      <c r="F76" s="70">
        <v>0.65824197778000004</v>
      </c>
      <c r="G76" s="70">
        <v>0.59337081205999997</v>
      </c>
      <c r="H76" s="70">
        <v>0.56348921756000003</v>
      </c>
      <c r="I76" s="70">
        <v>0.56161346444799998</v>
      </c>
      <c r="J76" s="70">
        <v>0.45779065142800002</v>
      </c>
      <c r="K76" s="70">
        <v>0.40728638898399999</v>
      </c>
      <c r="L76" s="70">
        <v>0.300764426616</v>
      </c>
      <c r="M76" s="70">
        <v>0.32621753014799998</v>
      </c>
      <c r="N76" s="70">
        <v>0.30398103625200001</v>
      </c>
      <c r="O76" s="70">
        <v>0.33861915375599999</v>
      </c>
      <c r="P76" s="70">
        <v>0.41063980606799999</v>
      </c>
      <c r="Q76" s="70">
        <v>0.46326635285599999</v>
      </c>
      <c r="R76" s="70">
        <v>0.39208890268399998</v>
      </c>
      <c r="S76" s="70">
        <v>0.414594952392</v>
      </c>
      <c r="T76" s="70">
        <v>0.39647441299199998</v>
      </c>
      <c r="U76" s="70">
        <v>0.382773622584</v>
      </c>
      <c r="V76" s="70">
        <v>0.367480775968</v>
      </c>
      <c r="W76" s="70">
        <v>0.32678683581200002</v>
      </c>
      <c r="X76" s="70">
        <v>0.27765320372800001</v>
      </c>
      <c r="Y76" s="70">
        <v>0.236480427520567</v>
      </c>
      <c r="Z76" s="70">
        <v>0.164998201746408</v>
      </c>
      <c r="AA76" s="70">
        <v>0.14292395439376401</v>
      </c>
      <c r="AB76" s="70">
        <v>0.11390360914858</v>
      </c>
      <c r="AC76" s="70">
        <v>0.14268179753879501</v>
      </c>
      <c r="AD76" s="70">
        <v>0.13714829722865099</v>
      </c>
      <c r="AE76" s="70">
        <v>0.112831654341808</v>
      </c>
      <c r="AF76" s="70">
        <v>8.6634458781905399E-2</v>
      </c>
      <c r="AG76" s="70">
        <v>4.7887316222499303E-2</v>
      </c>
      <c r="AH76" s="70">
        <v>4.9516060467163198E-2</v>
      </c>
      <c r="AI76" s="70">
        <v>4.8150888942590099E-2</v>
      </c>
      <c r="AJ76" s="70">
        <v>5.0131323414357498E-2</v>
      </c>
      <c r="AK76" s="31">
        <f t="shared" si="49"/>
        <v>-0.91795287272822246</v>
      </c>
      <c r="AL76" s="39">
        <f t="shared" si="50"/>
        <v>-7.7492753254638447E-2</v>
      </c>
      <c r="AM76" s="39">
        <f t="shared" si="51"/>
        <v>4.1129759289151524E-2</v>
      </c>
      <c r="AN76" s="46">
        <f t="shared" si="52"/>
        <v>3.121431305077567E-4</v>
      </c>
    </row>
    <row r="77" spans="1:40" ht="14.5" hidden="1" outlineLevel="1" x14ac:dyDescent="0.35">
      <c r="A77" s="51" t="str">
        <f t="shared" si="20"/>
        <v/>
      </c>
      <c r="B77" s="13"/>
      <c r="C77" s="13"/>
      <c r="D77" s="17" t="s">
        <v>31</v>
      </c>
      <c r="E77" s="59">
        <f>SUBTOTAL(9,E78)</f>
        <v>0.729205382268588</v>
      </c>
      <c r="F77" s="67">
        <f t="shared" ref="F77:AJ77" si="82">SUBTOTAL(9,F78)</f>
        <v>0.95200161972938402</v>
      </c>
      <c r="G77" s="67">
        <f t="shared" si="82"/>
        <v>1.1882202110042499</v>
      </c>
      <c r="H77" s="67">
        <f t="shared" si="82"/>
        <v>1.26762410551853</v>
      </c>
      <c r="I77" s="67">
        <f t="shared" si="82"/>
        <v>1.3282674239469501</v>
      </c>
      <c r="J77" s="67">
        <f t="shared" si="82"/>
        <v>1.4261723320098001</v>
      </c>
      <c r="K77" s="67">
        <f t="shared" si="82"/>
        <v>1.4031175615450999</v>
      </c>
      <c r="L77" s="67">
        <f t="shared" si="82"/>
        <v>1.4735950966442899</v>
      </c>
      <c r="M77" s="67">
        <f t="shared" si="82"/>
        <v>1.4221173945451799</v>
      </c>
      <c r="N77" s="67">
        <f t="shared" si="82"/>
        <v>1.6378880168119201</v>
      </c>
      <c r="O77" s="67">
        <f t="shared" si="82"/>
        <v>2.2574195579144098</v>
      </c>
      <c r="P77" s="67">
        <f t="shared" si="82"/>
        <v>1.7844476592929199</v>
      </c>
      <c r="Q77" s="67">
        <f t="shared" si="82"/>
        <v>1.49038138623382</v>
      </c>
      <c r="R77" s="67">
        <f t="shared" si="82"/>
        <v>1.5580761917831101</v>
      </c>
      <c r="S77" s="67">
        <f t="shared" si="82"/>
        <v>1.60627668748034</v>
      </c>
      <c r="T77" s="67">
        <f t="shared" si="82"/>
        <v>1.42904707929395</v>
      </c>
      <c r="U77" s="67">
        <f t="shared" si="82"/>
        <v>1.4503383097167499</v>
      </c>
      <c r="V77" s="67">
        <f t="shared" si="82"/>
        <v>1.4767534909789899</v>
      </c>
      <c r="W77" s="67">
        <f t="shared" si="82"/>
        <v>1.4285248702309901</v>
      </c>
      <c r="X77" s="67">
        <f t="shared" si="82"/>
        <v>1.5083322432181601</v>
      </c>
      <c r="Y77" s="67">
        <f t="shared" si="82"/>
        <v>1.3151665142602</v>
      </c>
      <c r="Z77" s="67">
        <f t="shared" si="82"/>
        <v>1.4046547599572099</v>
      </c>
      <c r="AA77" s="67">
        <f t="shared" si="82"/>
        <v>1.4122265933903799</v>
      </c>
      <c r="AB77" s="67">
        <f t="shared" si="82"/>
        <v>1.36086955899524</v>
      </c>
      <c r="AC77" s="67">
        <f t="shared" si="82"/>
        <v>1.3156048355526599</v>
      </c>
      <c r="AD77" s="67">
        <f t="shared" si="82"/>
        <v>1.2805485952708999</v>
      </c>
      <c r="AE77" s="67">
        <f t="shared" si="82"/>
        <v>1.1989966541187</v>
      </c>
      <c r="AF77" s="67">
        <f t="shared" si="82"/>
        <v>1.03158869871449</v>
      </c>
      <c r="AG77" s="67">
        <f t="shared" si="82"/>
        <v>1.12079750364215</v>
      </c>
      <c r="AH77" s="67">
        <f t="shared" si="82"/>
        <v>1.17352347492981</v>
      </c>
      <c r="AI77" s="67">
        <f t="shared" si="82"/>
        <v>1.0454334024677601</v>
      </c>
      <c r="AJ77" s="67">
        <f t="shared" si="82"/>
        <v>1.08896115124653</v>
      </c>
      <c r="AK77" s="30">
        <f t="shared" si="49"/>
        <v>0.49335314539057151</v>
      </c>
      <c r="AL77" s="38">
        <f t="shared" si="50"/>
        <v>1.3020294233888841E-2</v>
      </c>
      <c r="AM77" s="38">
        <f t="shared" si="51"/>
        <v>4.1636079998995656E-2</v>
      </c>
      <c r="AN77" s="45">
        <f t="shared" si="52"/>
        <v>6.7804262804295459E-3</v>
      </c>
    </row>
    <row r="78" spans="1:40" ht="14.5" hidden="1" outlineLevel="2" x14ac:dyDescent="0.35">
      <c r="A78" s="51" t="str">
        <f t="shared" si="20"/>
        <v>Nox</v>
      </c>
      <c r="B78" s="13" t="s">
        <v>31</v>
      </c>
      <c r="C78" s="13" t="s">
        <v>28</v>
      </c>
      <c r="D78" s="18" t="s">
        <v>28</v>
      </c>
      <c r="E78" s="60">
        <v>0.729205382268588</v>
      </c>
      <c r="F78" s="69">
        <v>0.95200161972938402</v>
      </c>
      <c r="G78" s="69">
        <v>1.1882202110042499</v>
      </c>
      <c r="H78" s="69">
        <v>1.26762410551853</v>
      </c>
      <c r="I78" s="69">
        <v>1.3282674239469501</v>
      </c>
      <c r="J78" s="69">
        <v>1.4261723320098001</v>
      </c>
      <c r="K78" s="69">
        <v>1.4031175615450999</v>
      </c>
      <c r="L78" s="69">
        <v>1.4735950966442899</v>
      </c>
      <c r="M78" s="69">
        <v>1.4221173945451799</v>
      </c>
      <c r="N78" s="69">
        <v>1.6378880168119201</v>
      </c>
      <c r="O78" s="69">
        <v>2.2574195579144098</v>
      </c>
      <c r="P78" s="69">
        <v>1.7844476592929199</v>
      </c>
      <c r="Q78" s="69">
        <v>1.49038138623382</v>
      </c>
      <c r="R78" s="69">
        <v>1.5580761917831101</v>
      </c>
      <c r="S78" s="69">
        <v>1.60627668748034</v>
      </c>
      <c r="T78" s="69">
        <v>1.42904707929395</v>
      </c>
      <c r="U78" s="69">
        <v>1.4503383097167499</v>
      </c>
      <c r="V78" s="69">
        <v>1.4767534909789899</v>
      </c>
      <c r="W78" s="69">
        <v>1.4285248702309901</v>
      </c>
      <c r="X78" s="69">
        <v>1.5083322432181601</v>
      </c>
      <c r="Y78" s="69">
        <v>1.3151665142602</v>
      </c>
      <c r="Z78" s="69">
        <v>1.4046547599572099</v>
      </c>
      <c r="AA78" s="69">
        <v>1.4122265933903799</v>
      </c>
      <c r="AB78" s="69">
        <v>1.36086955899524</v>
      </c>
      <c r="AC78" s="69">
        <v>1.3156048355526599</v>
      </c>
      <c r="AD78" s="69">
        <v>1.2805485952708999</v>
      </c>
      <c r="AE78" s="69">
        <v>1.1989966541187</v>
      </c>
      <c r="AF78" s="69">
        <v>1.03158869871449</v>
      </c>
      <c r="AG78" s="69">
        <v>1.12079750364215</v>
      </c>
      <c r="AH78" s="69">
        <v>1.17352347492981</v>
      </c>
      <c r="AI78" s="69">
        <v>1.0454334024677601</v>
      </c>
      <c r="AJ78" s="69">
        <v>1.08896115124653</v>
      </c>
      <c r="AK78" s="31">
        <f t="shared" ref="AK78:AK111" si="83">IFERROR(AJ78/E78-1,"")</f>
        <v>0.49335314539057151</v>
      </c>
      <c r="AL78" s="39">
        <f t="shared" ref="AL78:AL111" si="84">IFERROR(POWER(AJ78/E78,1/(AJ$11-E$11))-1,"")</f>
        <v>1.3020294233888841E-2</v>
      </c>
      <c r="AM78" s="39">
        <f t="shared" ref="AM78:AN113" si="85">IFERROR(AJ78/AI78-1,"")</f>
        <v>4.1636079998995656E-2</v>
      </c>
      <c r="AN78" s="46">
        <f t="shared" si="52"/>
        <v>6.7804262804295459E-3</v>
      </c>
    </row>
    <row r="79" spans="1:40" ht="14.5" hidden="1" outlineLevel="1" x14ac:dyDescent="0.35">
      <c r="A79" s="51" t="str">
        <f t="shared" si="20"/>
        <v/>
      </c>
      <c r="B79" s="13"/>
      <c r="C79" s="13"/>
      <c r="D79" s="17" t="s">
        <v>32</v>
      </c>
      <c r="E79" s="59">
        <f>SUBTOTAL(9,E80)</f>
        <v>3.8222159041945001</v>
      </c>
      <c r="F79" s="67">
        <f t="shared" ref="F79:AJ79" si="86">SUBTOTAL(9,F80)</f>
        <v>3.3149576417129998</v>
      </c>
      <c r="G79" s="67">
        <f t="shared" si="86"/>
        <v>3.2876480967355</v>
      </c>
      <c r="H79" s="67">
        <f t="shared" si="86"/>
        <v>3.7950077867459999</v>
      </c>
      <c r="I79" s="67">
        <f t="shared" si="86"/>
        <v>4.3749750799660001</v>
      </c>
      <c r="J79" s="67">
        <f t="shared" si="86"/>
        <v>4.5020224915054996</v>
      </c>
      <c r="K79" s="67">
        <f t="shared" si="86"/>
        <v>4.4112094039144996</v>
      </c>
      <c r="L79" s="67">
        <f t="shared" si="86"/>
        <v>4.2139560659255002</v>
      </c>
      <c r="M79" s="67">
        <f t="shared" si="86"/>
        <v>4.4258575380750003</v>
      </c>
      <c r="N79" s="67">
        <f t="shared" si="86"/>
        <v>4.3591739995190002</v>
      </c>
      <c r="O79" s="67">
        <f t="shared" si="86"/>
        <v>4.7317637217864998</v>
      </c>
      <c r="P79" s="67">
        <f t="shared" si="86"/>
        <v>4.8513448755989996</v>
      </c>
      <c r="Q79" s="67">
        <f t="shared" si="86"/>
        <v>4.5013740782870002</v>
      </c>
      <c r="R79" s="67">
        <f t="shared" si="86"/>
        <v>5.0082771455059998</v>
      </c>
      <c r="S79" s="67">
        <f t="shared" si="86"/>
        <v>5.1581214822754999</v>
      </c>
      <c r="T79" s="67">
        <f t="shared" si="86"/>
        <v>4.7976645560264997</v>
      </c>
      <c r="U79" s="67">
        <f t="shared" si="86"/>
        <v>4.8804860310834997</v>
      </c>
      <c r="V79" s="67">
        <f t="shared" si="86"/>
        <v>4.0188911880834999</v>
      </c>
      <c r="W79" s="67">
        <f t="shared" si="86"/>
        <v>4.3470628878299999</v>
      </c>
      <c r="X79" s="67">
        <f t="shared" si="86"/>
        <v>4.1392333806165</v>
      </c>
      <c r="Y79" s="67">
        <f t="shared" si="86"/>
        <v>3.8512421555340999</v>
      </c>
      <c r="Z79" s="67">
        <f t="shared" si="86"/>
        <v>3.9506855053294401</v>
      </c>
      <c r="AA79" s="67">
        <f t="shared" si="86"/>
        <v>3.2765283206493998</v>
      </c>
      <c r="AB79" s="67">
        <f t="shared" si="86"/>
        <v>3.45571656423312</v>
      </c>
      <c r="AC79" s="67">
        <f t="shared" si="86"/>
        <v>3.2735558261213802</v>
      </c>
      <c r="AD79" s="67">
        <f t="shared" si="86"/>
        <v>3.4196532583283799</v>
      </c>
      <c r="AE79" s="67">
        <f t="shared" si="86"/>
        <v>3.7153113701721199</v>
      </c>
      <c r="AF79" s="67">
        <f t="shared" si="86"/>
        <v>3.99332287284347</v>
      </c>
      <c r="AG79" s="67">
        <f t="shared" si="86"/>
        <v>4.3235814269970598</v>
      </c>
      <c r="AH79" s="67">
        <f t="shared" si="86"/>
        <v>4.1026596040949501</v>
      </c>
      <c r="AI79" s="67">
        <f t="shared" si="86"/>
        <v>2.8415926572047501</v>
      </c>
      <c r="AJ79" s="67">
        <f t="shared" si="86"/>
        <v>3.3001636171571</v>
      </c>
      <c r="AK79" s="31">
        <f t="shared" si="83"/>
        <v>-0.13658367295905494</v>
      </c>
      <c r="AL79" s="38">
        <f t="shared" si="84"/>
        <v>-4.7261604500244969E-3</v>
      </c>
      <c r="AM79" s="38">
        <f t="shared" si="85"/>
        <v>0.16137814784594862</v>
      </c>
      <c r="AN79" s="45">
        <f t="shared" ref="AN79:AO113" si="87">AJ79/$AJ$13</f>
        <v>2.0548498074403398E-2</v>
      </c>
    </row>
    <row r="80" spans="1:40" ht="14.5" hidden="1" outlineLevel="2" x14ac:dyDescent="0.35">
      <c r="A80" s="51" t="str">
        <f t="shared" si="20"/>
        <v>Nox</v>
      </c>
      <c r="B80" s="13" t="s">
        <v>32</v>
      </c>
      <c r="C80" s="13" t="s">
        <v>7</v>
      </c>
      <c r="D80" s="18" t="s">
        <v>7</v>
      </c>
      <c r="E80" s="60">
        <v>3.8222159041945001</v>
      </c>
      <c r="F80" s="69">
        <v>3.3149576417129998</v>
      </c>
      <c r="G80" s="69">
        <v>3.2876480967355</v>
      </c>
      <c r="H80" s="69">
        <v>3.7950077867459999</v>
      </c>
      <c r="I80" s="69">
        <v>4.3749750799660001</v>
      </c>
      <c r="J80" s="69">
        <v>4.5020224915054996</v>
      </c>
      <c r="K80" s="69">
        <v>4.4112094039144996</v>
      </c>
      <c r="L80" s="69">
        <v>4.2139560659255002</v>
      </c>
      <c r="M80" s="69">
        <v>4.4258575380750003</v>
      </c>
      <c r="N80" s="69">
        <v>4.3591739995190002</v>
      </c>
      <c r="O80" s="69">
        <v>4.7317637217864998</v>
      </c>
      <c r="P80" s="69">
        <v>4.8513448755989996</v>
      </c>
      <c r="Q80" s="69">
        <v>4.5013740782870002</v>
      </c>
      <c r="R80" s="69">
        <v>5.0082771455059998</v>
      </c>
      <c r="S80" s="69">
        <v>5.1581214822754999</v>
      </c>
      <c r="T80" s="69">
        <v>4.7976645560264997</v>
      </c>
      <c r="U80" s="69">
        <v>4.8804860310834997</v>
      </c>
      <c r="V80" s="69">
        <v>4.0188911880834999</v>
      </c>
      <c r="W80" s="69">
        <v>4.3470628878299999</v>
      </c>
      <c r="X80" s="69">
        <v>4.1392333806165</v>
      </c>
      <c r="Y80" s="69">
        <v>3.8512421555340999</v>
      </c>
      <c r="Z80" s="69">
        <v>3.9506855053294401</v>
      </c>
      <c r="AA80" s="69">
        <v>3.2765283206493998</v>
      </c>
      <c r="AB80" s="69">
        <v>3.45571656423312</v>
      </c>
      <c r="AC80" s="69">
        <v>3.2735558261213802</v>
      </c>
      <c r="AD80" s="69">
        <v>3.4196532583283799</v>
      </c>
      <c r="AE80" s="69">
        <v>3.7153113701721199</v>
      </c>
      <c r="AF80" s="69">
        <v>3.99332287284347</v>
      </c>
      <c r="AG80" s="69">
        <v>4.3235814269970598</v>
      </c>
      <c r="AH80" s="69">
        <v>4.1026596040949501</v>
      </c>
      <c r="AI80" s="69">
        <v>2.8415926572047501</v>
      </c>
      <c r="AJ80" s="69">
        <v>3.3001636171571</v>
      </c>
      <c r="AK80" s="31">
        <f t="shared" si="83"/>
        <v>-0.13658367295905494</v>
      </c>
      <c r="AL80" s="39">
        <f t="shared" si="84"/>
        <v>-4.7261604500244969E-3</v>
      </c>
      <c r="AM80" s="39">
        <f t="shared" si="85"/>
        <v>0.16137814784594862</v>
      </c>
      <c r="AN80" s="46">
        <f t="shared" si="87"/>
        <v>2.0548498074403398E-2</v>
      </c>
    </row>
    <row r="81" spans="1:40" ht="14.5" hidden="1" outlineLevel="1" x14ac:dyDescent="0.35">
      <c r="A81" s="51" t="str">
        <f t="shared" si="20"/>
        <v/>
      </c>
      <c r="B81" s="13"/>
      <c r="C81" s="13"/>
      <c r="D81" s="17" t="s">
        <v>33</v>
      </c>
      <c r="E81" s="59">
        <f>SUBTOTAL(9,E82:E83)</f>
        <v>5.60789758726595</v>
      </c>
      <c r="F81" s="67">
        <f t="shared" ref="F81:AH81" si="88">SUBTOTAL(9,F82:F83)</f>
        <v>5.6565015808343002</v>
      </c>
      <c r="G81" s="67">
        <f t="shared" si="88"/>
        <v>6.0486162258307505</v>
      </c>
      <c r="H81" s="67">
        <f t="shared" si="88"/>
        <v>5.8709421376544997</v>
      </c>
      <c r="I81" s="67">
        <f t="shared" si="88"/>
        <v>7.3788236242704004</v>
      </c>
      <c r="J81" s="67">
        <f t="shared" si="88"/>
        <v>7.2126547471121505</v>
      </c>
      <c r="K81" s="67">
        <f t="shared" si="88"/>
        <v>6.2113942348178499</v>
      </c>
      <c r="L81" s="67">
        <f t="shared" si="88"/>
        <v>4.2566342861892501</v>
      </c>
      <c r="M81" s="67">
        <f t="shared" si="88"/>
        <v>3.19851713990735</v>
      </c>
      <c r="N81" s="67">
        <f t="shared" si="88"/>
        <v>4.8093657197434503</v>
      </c>
      <c r="O81" s="67">
        <f t="shared" si="88"/>
        <v>8.7202447216499994</v>
      </c>
      <c r="P81" s="67">
        <f t="shared" si="88"/>
        <v>7.73979172954669</v>
      </c>
      <c r="Q81" s="67">
        <f t="shared" si="88"/>
        <v>8.6685659611229902</v>
      </c>
      <c r="R81" s="67">
        <f t="shared" si="88"/>
        <v>8.8878002243601504</v>
      </c>
      <c r="S81" s="67">
        <f t="shared" si="88"/>
        <v>7.99662873377709</v>
      </c>
      <c r="T81" s="67">
        <f t="shared" si="88"/>
        <v>9.4428188094629295</v>
      </c>
      <c r="U81" s="67">
        <f t="shared" si="88"/>
        <v>7.5610087538082</v>
      </c>
      <c r="V81" s="67">
        <f t="shared" si="88"/>
        <v>8.2507969048799996</v>
      </c>
      <c r="W81" s="67">
        <f t="shared" si="88"/>
        <v>6.5952294470400004</v>
      </c>
      <c r="X81" s="67">
        <f t="shared" si="88"/>
        <v>6.8460034336794839</v>
      </c>
      <c r="Y81" s="67">
        <f t="shared" si="88"/>
        <v>6.3561811406804969</v>
      </c>
      <c r="Z81" s="67">
        <f t="shared" si="88"/>
        <v>6.7662494113437246</v>
      </c>
      <c r="AA81" s="67">
        <f t="shared" si="88"/>
        <v>6.8409289617310982</v>
      </c>
      <c r="AB81" s="67">
        <f t="shared" si="88"/>
        <v>9.0663169278550306</v>
      </c>
      <c r="AC81" s="67">
        <f t="shared" si="88"/>
        <v>8.5679392992642711</v>
      </c>
      <c r="AD81" s="67">
        <f t="shared" si="88"/>
        <v>9.7745005349244529</v>
      </c>
      <c r="AE81" s="67">
        <f t="shared" ref="AE81:AF81" si="89">SUBTOTAL(9,AE82:AE83)</f>
        <v>6.2669705437565257</v>
      </c>
      <c r="AF81" s="67">
        <f t="shared" si="89"/>
        <v>6.2685843226072002</v>
      </c>
      <c r="AG81" s="67">
        <f t="shared" ref="AG81" si="90">SUBTOTAL(9,AG82:AG83)</f>
        <v>6.11454848820369</v>
      </c>
      <c r="AH81" s="67">
        <f t="shared" si="88"/>
        <v>7.6897699293061699</v>
      </c>
      <c r="AI81" s="67">
        <f t="shared" ref="AI81:AJ81" si="91">SUBTOTAL(9,AI82:AI83)</f>
        <v>6.3530410019773802</v>
      </c>
      <c r="AJ81" s="67">
        <f t="shared" si="91"/>
        <v>4.707833742472717</v>
      </c>
      <c r="AK81" s="30">
        <f t="shared" si="83"/>
        <v>-0.16049933701304386</v>
      </c>
      <c r="AL81" s="38">
        <f t="shared" si="84"/>
        <v>-5.6275897382787043E-3</v>
      </c>
      <c r="AM81" s="38">
        <f t="shared" si="85"/>
        <v>-0.25896374019821267</v>
      </c>
      <c r="AN81" s="45">
        <f t="shared" si="87"/>
        <v>2.9313368612658951E-2</v>
      </c>
    </row>
    <row r="82" spans="1:40" ht="14.5" hidden="1" outlineLevel="2" x14ac:dyDescent="0.35">
      <c r="A82" s="51" t="str">
        <f t="shared" si="20"/>
        <v>Nox</v>
      </c>
      <c r="B82" s="13" t="s">
        <v>33</v>
      </c>
      <c r="C82" s="13" t="s">
        <v>7</v>
      </c>
      <c r="D82" s="18" t="s">
        <v>7</v>
      </c>
      <c r="E82" s="60">
        <v>5.5853927872659499</v>
      </c>
      <c r="F82" s="69">
        <v>5.6339967808343001</v>
      </c>
      <c r="G82" s="69">
        <v>6.0261114258307504</v>
      </c>
      <c r="H82" s="69">
        <v>5.8484373376544996</v>
      </c>
      <c r="I82" s="69">
        <v>7.3563188242704003</v>
      </c>
      <c r="J82" s="69">
        <v>7.1901499471121504</v>
      </c>
      <c r="K82" s="69">
        <v>6.1888894348178498</v>
      </c>
      <c r="L82" s="69">
        <v>4.23412948618925</v>
      </c>
      <c r="M82" s="69">
        <v>3.1760123399073499</v>
      </c>
      <c r="N82" s="69">
        <v>4.7868609197434502</v>
      </c>
      <c r="O82" s="69">
        <v>8.6977399216499993</v>
      </c>
      <c r="P82" s="69">
        <v>7.7172869295466899</v>
      </c>
      <c r="Q82" s="69">
        <v>8.6460611611229901</v>
      </c>
      <c r="R82" s="69">
        <v>8.8652954243601503</v>
      </c>
      <c r="S82" s="69">
        <v>7.9741239337770899</v>
      </c>
      <c r="T82" s="69">
        <v>9.4203140094629294</v>
      </c>
      <c r="U82" s="69">
        <v>7.5385039538081999</v>
      </c>
      <c r="V82" s="69">
        <v>8.2282921048799995</v>
      </c>
      <c r="W82" s="69">
        <v>6.5727246470400003</v>
      </c>
      <c r="X82" s="69">
        <v>6.8406949405799997</v>
      </c>
      <c r="Y82" s="69">
        <v>6.3430349110718103</v>
      </c>
      <c r="Z82" s="69">
        <v>6.7553675032245097</v>
      </c>
      <c r="AA82" s="69">
        <v>6.8349765561179101</v>
      </c>
      <c r="AB82" s="69">
        <v>9.0629679989755001</v>
      </c>
      <c r="AC82" s="69">
        <v>8.5638035763867801</v>
      </c>
      <c r="AD82" s="69">
        <v>9.7712879447930696</v>
      </c>
      <c r="AE82" s="69">
        <v>6.2664136130824897</v>
      </c>
      <c r="AF82" s="69">
        <v>6.2685843226072002</v>
      </c>
      <c r="AG82" s="69">
        <v>6.11454848820369</v>
      </c>
      <c r="AH82" s="69">
        <v>7.6897699293061699</v>
      </c>
      <c r="AI82" s="69">
        <v>6.3530410019773802</v>
      </c>
      <c r="AJ82" s="69">
        <v>4.7076997832155199</v>
      </c>
      <c r="AK82" s="31">
        <f t="shared" si="83"/>
        <v>-0.1571407844496574</v>
      </c>
      <c r="AL82" s="39">
        <f t="shared" si="84"/>
        <v>-5.4995103750550278E-3</v>
      </c>
      <c r="AM82" s="39">
        <f t="shared" si="85"/>
        <v>-0.25898482604625861</v>
      </c>
      <c r="AN82" s="46">
        <f t="shared" si="87"/>
        <v>2.9312534514154182E-2</v>
      </c>
    </row>
    <row r="83" spans="1:40" ht="14.5" hidden="1" outlineLevel="2" x14ac:dyDescent="0.35">
      <c r="A83" s="51" t="str">
        <f t="shared" si="20"/>
        <v>Nox</v>
      </c>
      <c r="B83" s="13" t="s">
        <v>33</v>
      </c>
      <c r="C83" s="13" t="s">
        <v>6</v>
      </c>
      <c r="D83" s="18" t="s">
        <v>6</v>
      </c>
      <c r="E83" s="60">
        <v>2.2504799999999998E-2</v>
      </c>
      <c r="F83" s="69">
        <v>2.2504799999999998E-2</v>
      </c>
      <c r="G83" s="69">
        <v>2.2504799999999998E-2</v>
      </c>
      <c r="H83" s="69">
        <v>2.2504799999999998E-2</v>
      </c>
      <c r="I83" s="69">
        <v>2.2504799999999998E-2</v>
      </c>
      <c r="J83" s="69">
        <v>2.2504799999999998E-2</v>
      </c>
      <c r="K83" s="69">
        <v>2.2504799999999998E-2</v>
      </c>
      <c r="L83" s="69">
        <v>2.2504799999999998E-2</v>
      </c>
      <c r="M83" s="69">
        <v>2.2504799999999998E-2</v>
      </c>
      <c r="N83" s="69">
        <v>2.2504799999999998E-2</v>
      </c>
      <c r="O83" s="69">
        <v>2.2504799999999998E-2</v>
      </c>
      <c r="P83" s="69">
        <v>2.2504799999999998E-2</v>
      </c>
      <c r="Q83" s="69">
        <v>2.2504799999999998E-2</v>
      </c>
      <c r="R83" s="69">
        <v>2.2504799999999998E-2</v>
      </c>
      <c r="S83" s="69">
        <v>2.2504799999999998E-2</v>
      </c>
      <c r="T83" s="69">
        <v>2.2504799999999998E-2</v>
      </c>
      <c r="U83" s="69">
        <v>2.2504799999999998E-2</v>
      </c>
      <c r="V83" s="69">
        <v>2.2504799999999998E-2</v>
      </c>
      <c r="W83" s="69">
        <v>2.2504799999999998E-2</v>
      </c>
      <c r="X83" s="69">
        <v>5.3084930994840001E-3</v>
      </c>
      <c r="Y83" s="69">
        <v>1.31462296086863E-2</v>
      </c>
      <c r="Z83" s="69">
        <v>1.0881908119215E-2</v>
      </c>
      <c r="AA83" s="69">
        <v>5.9524056131880004E-3</v>
      </c>
      <c r="AB83" s="69">
        <v>3.3489288795300002E-3</v>
      </c>
      <c r="AC83" s="69">
        <v>4.1357228774909997E-3</v>
      </c>
      <c r="AD83" s="69">
        <v>3.212590131384E-3</v>
      </c>
      <c r="AE83" s="69">
        <v>5.5693067403600005E-4</v>
      </c>
      <c r="AF83" s="69">
        <v>0</v>
      </c>
      <c r="AG83" s="69">
        <v>0</v>
      </c>
      <c r="AH83" s="69">
        <v>0</v>
      </c>
      <c r="AI83" s="69">
        <v>0</v>
      </c>
      <c r="AJ83" s="69">
        <v>1.3395925719736601E-4</v>
      </c>
      <c r="AK83" s="31">
        <f t="shared" si="83"/>
        <v>-0.99404752509698524</v>
      </c>
      <c r="AL83" s="39">
        <f t="shared" si="84"/>
        <v>-0.15235100636333165</v>
      </c>
      <c r="AM83" s="39" t="str">
        <f t="shared" si="85"/>
        <v/>
      </c>
      <c r="AN83" s="46">
        <f t="shared" si="87"/>
        <v>8.3409850477045244E-7</v>
      </c>
    </row>
    <row r="84" spans="1:40" ht="14.5" hidden="1" outlineLevel="1" x14ac:dyDescent="0.35">
      <c r="A84" s="51" t="str">
        <f t="shared" ref="A84:A88" si="92">IF(B84="","",A$17)</f>
        <v/>
      </c>
      <c r="B84" s="13"/>
      <c r="C84" s="13"/>
      <c r="D84" s="17" t="s">
        <v>69</v>
      </c>
      <c r="E84" s="59">
        <f>SUBTOTAL(9,E85)</f>
        <v>1.7762215090727701E-2</v>
      </c>
      <c r="F84" s="67">
        <f t="shared" ref="F84:AJ84" si="93">SUBTOTAL(9,F85)</f>
        <v>1.80566120254574E-2</v>
      </c>
      <c r="G84" s="67">
        <f t="shared" si="93"/>
        <v>2.6674019568868799E-2</v>
      </c>
      <c r="H84" s="67">
        <f t="shared" si="93"/>
        <v>1.7112208139485999E-2</v>
      </c>
      <c r="I84" s="67">
        <f t="shared" si="93"/>
        <v>2.4735505783268399E-2</v>
      </c>
      <c r="J84" s="67">
        <f t="shared" si="93"/>
        <v>3.3451016750506997E-2</v>
      </c>
      <c r="K84" s="67">
        <f t="shared" si="93"/>
        <v>3.6951355813106899E-2</v>
      </c>
      <c r="L84" s="67">
        <f t="shared" si="93"/>
        <v>5.8523993913915003E-2</v>
      </c>
      <c r="M84" s="67">
        <f t="shared" si="93"/>
        <v>7.8438505345599804E-2</v>
      </c>
      <c r="N84" s="67">
        <f t="shared" si="93"/>
        <v>7.7848802182177504E-2</v>
      </c>
      <c r="O84" s="67">
        <f t="shared" si="93"/>
        <v>0.116504289549604</v>
      </c>
      <c r="P84" s="67">
        <f t="shared" si="93"/>
        <v>9.2777429295333905E-2</v>
      </c>
      <c r="Q84" s="67">
        <f t="shared" si="93"/>
        <v>0.105875557155062</v>
      </c>
      <c r="R84" s="67">
        <f t="shared" si="93"/>
        <v>0.120407752534387</v>
      </c>
      <c r="S84" s="67">
        <f t="shared" si="93"/>
        <v>0.110423759571611</v>
      </c>
      <c r="T84" s="67">
        <f t="shared" si="93"/>
        <v>0.115650542144209</v>
      </c>
      <c r="U84" s="67">
        <f t="shared" si="93"/>
        <v>0.10937485404287001</v>
      </c>
      <c r="V84" s="67">
        <f t="shared" si="93"/>
        <v>0.116555535779528</v>
      </c>
      <c r="W84" s="67">
        <f t="shared" si="93"/>
        <v>0.15272989339784601</v>
      </c>
      <c r="X84" s="67">
        <f t="shared" si="93"/>
        <v>0.13190047565212601</v>
      </c>
      <c r="Y84" s="67">
        <f t="shared" si="93"/>
        <v>0.15039814033195301</v>
      </c>
      <c r="Z84" s="67">
        <f t="shared" si="93"/>
        <v>0.13805531900707499</v>
      </c>
      <c r="AA84" s="67">
        <f t="shared" si="93"/>
        <v>0.14500946170668</v>
      </c>
      <c r="AB84" s="67">
        <f t="shared" si="93"/>
        <v>0.151295352844906</v>
      </c>
      <c r="AC84" s="67">
        <f t="shared" si="93"/>
        <v>0.13946222395914901</v>
      </c>
      <c r="AD84" s="67">
        <f t="shared" si="93"/>
        <v>0.129239741521645</v>
      </c>
      <c r="AE84" s="67">
        <f t="shared" si="93"/>
        <v>9.98048164302823E-2</v>
      </c>
      <c r="AF84" s="67">
        <f t="shared" si="93"/>
        <v>0.110417458842602</v>
      </c>
      <c r="AG84" s="67">
        <f t="shared" si="93"/>
        <v>0.109889443661043</v>
      </c>
      <c r="AH84" s="67">
        <f t="shared" si="93"/>
        <v>0.125871732850771</v>
      </c>
      <c r="AI84" s="67">
        <f t="shared" si="93"/>
        <v>0.135402887886547</v>
      </c>
      <c r="AJ84" s="67">
        <f t="shared" si="93"/>
        <v>0.132841172169888</v>
      </c>
      <c r="AK84" s="30">
        <f t="shared" si="83"/>
        <v>6.4788629397486721</v>
      </c>
      <c r="AL84" s="38">
        <f t="shared" si="84"/>
        <v>6.7058536025065285E-2</v>
      </c>
      <c r="AM84" s="38">
        <f t="shared" si="85"/>
        <v>-1.8919210340664572E-2</v>
      </c>
      <c r="AN84" s="45">
        <f t="shared" si="87"/>
        <v>8.2713673841598831E-4</v>
      </c>
    </row>
    <row r="85" spans="1:40" ht="14.5" hidden="1" outlineLevel="2" x14ac:dyDescent="0.35">
      <c r="A85" s="51" t="str">
        <f t="shared" si="92"/>
        <v>Nox</v>
      </c>
      <c r="B85" s="13" t="s">
        <v>69</v>
      </c>
      <c r="C85" s="13" t="s">
        <v>5</v>
      </c>
      <c r="D85" s="18" t="s">
        <v>29</v>
      </c>
      <c r="E85" s="60">
        <v>1.7762215090727701E-2</v>
      </c>
      <c r="F85" s="69">
        <v>1.80566120254574E-2</v>
      </c>
      <c r="G85" s="69">
        <v>2.6674019568868799E-2</v>
      </c>
      <c r="H85" s="69">
        <v>1.7112208139485999E-2</v>
      </c>
      <c r="I85" s="69">
        <v>2.4735505783268399E-2</v>
      </c>
      <c r="J85" s="69">
        <v>3.3451016750506997E-2</v>
      </c>
      <c r="K85" s="69">
        <v>3.6951355813106899E-2</v>
      </c>
      <c r="L85" s="69">
        <v>5.8523993913915003E-2</v>
      </c>
      <c r="M85" s="69">
        <v>7.8438505345599804E-2</v>
      </c>
      <c r="N85" s="69">
        <v>7.7848802182177504E-2</v>
      </c>
      <c r="O85" s="69">
        <v>0.116504289549604</v>
      </c>
      <c r="P85" s="69">
        <v>9.2777429295333905E-2</v>
      </c>
      <c r="Q85" s="69">
        <v>0.105875557155062</v>
      </c>
      <c r="R85" s="69">
        <v>0.120407752534387</v>
      </c>
      <c r="S85" s="69">
        <v>0.110423759571611</v>
      </c>
      <c r="T85" s="69">
        <v>0.115650542144209</v>
      </c>
      <c r="U85" s="69">
        <v>0.10937485404287001</v>
      </c>
      <c r="V85" s="69">
        <v>0.116555535779528</v>
      </c>
      <c r="W85" s="69">
        <v>0.15272989339784601</v>
      </c>
      <c r="X85" s="69">
        <v>0.13190047565212601</v>
      </c>
      <c r="Y85" s="69">
        <v>0.15039814033195301</v>
      </c>
      <c r="Z85" s="69">
        <v>0.13805531900707499</v>
      </c>
      <c r="AA85" s="69">
        <v>0.14500946170668</v>
      </c>
      <c r="AB85" s="69">
        <v>0.151295352844906</v>
      </c>
      <c r="AC85" s="69">
        <v>0.13946222395914901</v>
      </c>
      <c r="AD85" s="69">
        <v>0.129239741521645</v>
      </c>
      <c r="AE85" s="69">
        <v>9.98048164302823E-2</v>
      </c>
      <c r="AF85" s="69">
        <v>0.110417458842602</v>
      </c>
      <c r="AG85" s="69">
        <v>0.109889443661043</v>
      </c>
      <c r="AH85" s="69">
        <v>0.125871732850771</v>
      </c>
      <c r="AI85" s="69">
        <v>0.135402887886547</v>
      </c>
      <c r="AJ85" s="69">
        <v>0.132841172169888</v>
      </c>
      <c r="AK85" s="31">
        <f t="shared" si="83"/>
        <v>6.4788629397486721</v>
      </c>
      <c r="AL85" s="39">
        <f t="shared" si="84"/>
        <v>6.7058536025065285E-2</v>
      </c>
      <c r="AM85" s="39">
        <f t="shared" si="85"/>
        <v>-1.8919210340664572E-2</v>
      </c>
      <c r="AN85" s="46">
        <f t="shared" si="87"/>
        <v>8.2713673841598831E-4</v>
      </c>
    </row>
    <row r="86" spans="1:40" ht="14.5" collapsed="1" x14ac:dyDescent="0.35">
      <c r="A86" s="51" t="str">
        <f t="shared" si="92"/>
        <v/>
      </c>
      <c r="B86" s="13"/>
      <c r="C86" s="13"/>
      <c r="D86" s="16" t="s">
        <v>34</v>
      </c>
      <c r="E86" s="58">
        <f>SUBTOTAL(9,E87:E101)</f>
        <v>16.59841857174726</v>
      </c>
      <c r="F86" s="66">
        <f t="shared" ref="F86:AH86" si="94">SUBTOTAL(9,F87:F101)</f>
        <v>15.139524622618421</v>
      </c>
      <c r="G86" s="66">
        <f t="shared" si="94"/>
        <v>16.756496261750268</v>
      </c>
      <c r="H86" s="66">
        <f t="shared" si="94"/>
        <v>16.683147354146989</v>
      </c>
      <c r="I86" s="66">
        <f t="shared" si="94"/>
        <v>18.108173117416531</v>
      </c>
      <c r="J86" s="66">
        <f t="shared" si="94"/>
        <v>18.065101295091928</v>
      </c>
      <c r="K86" s="66">
        <f t="shared" si="94"/>
        <v>18.841111165812293</v>
      </c>
      <c r="L86" s="66">
        <f t="shared" si="94"/>
        <v>20.154615355820603</v>
      </c>
      <c r="M86" s="66">
        <f t="shared" si="94"/>
        <v>21.537494941766866</v>
      </c>
      <c r="N86" s="66">
        <f t="shared" si="94"/>
        <v>21.342054124876217</v>
      </c>
      <c r="O86" s="66">
        <f t="shared" si="94"/>
        <v>20.210145712944431</v>
      </c>
      <c r="P86" s="66">
        <f t="shared" si="94"/>
        <v>20.416118945919099</v>
      </c>
      <c r="Q86" s="66">
        <f t="shared" si="94"/>
        <v>21.587067434282975</v>
      </c>
      <c r="R86" s="66">
        <f t="shared" si="94"/>
        <v>24.264425974260831</v>
      </c>
      <c r="S86" s="66">
        <f t="shared" si="94"/>
        <v>21.111829015554715</v>
      </c>
      <c r="T86" s="66">
        <f t="shared" si="94"/>
        <v>22.147422544716665</v>
      </c>
      <c r="U86" s="66">
        <f t="shared" si="94"/>
        <v>22.097311097248312</v>
      </c>
      <c r="V86" s="66">
        <f t="shared" si="94"/>
        <v>21.994263904820567</v>
      </c>
      <c r="W86" s="66">
        <f t="shared" si="94"/>
        <v>20.921527282998774</v>
      </c>
      <c r="X86" s="66">
        <f t="shared" si="94"/>
        <v>20.257616528957438</v>
      </c>
      <c r="Y86" s="66">
        <f t="shared" si="94"/>
        <v>18.892175797757471</v>
      </c>
      <c r="Z86" s="66">
        <f t="shared" si="94"/>
        <v>19.716530730908534</v>
      </c>
      <c r="AA86" s="66">
        <f t="shared" si="94"/>
        <v>20.976083138138147</v>
      </c>
      <c r="AB86" s="66">
        <f t="shared" si="94"/>
        <v>21.167400995023343</v>
      </c>
      <c r="AC86" s="66">
        <f t="shared" si="94"/>
        <v>21.248215252493956</v>
      </c>
      <c r="AD86" s="66">
        <f t="shared" si="94"/>
        <v>19.324160158518705</v>
      </c>
      <c r="AE86" s="66">
        <f t="shared" ref="AE86:AF86" si="95">SUBTOTAL(9,AE87:AE101)</f>
        <v>19.009046472669546</v>
      </c>
      <c r="AF86" s="66">
        <f t="shared" si="95"/>
        <v>17.579710897263741</v>
      </c>
      <c r="AG86" s="66">
        <f t="shared" ref="AG86" si="96">SUBTOTAL(9,AG87:AG101)</f>
        <v>18.092596296629427</v>
      </c>
      <c r="AH86" s="66">
        <f t="shared" si="94"/>
        <v>20.478693852820424</v>
      </c>
      <c r="AI86" s="66">
        <f t="shared" ref="AI86:AJ86" si="97">SUBTOTAL(9,AI87:AI101)</f>
        <v>19.984831803117594</v>
      </c>
      <c r="AJ86" s="66">
        <f t="shared" si="97"/>
        <v>18.945920609197756</v>
      </c>
      <c r="AK86" s="29">
        <f t="shared" si="83"/>
        <v>0.14142925889616142</v>
      </c>
      <c r="AL86" s="37">
        <f t="shared" si="84"/>
        <v>4.2762530914286501E-3</v>
      </c>
      <c r="AM86" s="37">
        <f t="shared" si="85"/>
        <v>-5.1984985620833202E-2</v>
      </c>
      <c r="AN86" s="44">
        <f t="shared" si="87"/>
        <v>0.11796694295153401</v>
      </c>
    </row>
    <row r="87" spans="1:40" ht="14.5" hidden="1" outlineLevel="1" x14ac:dyDescent="0.35">
      <c r="A87" s="51" t="str">
        <f t="shared" si="92"/>
        <v/>
      </c>
      <c r="B87" s="13"/>
      <c r="C87" s="13"/>
      <c r="D87" s="17" t="s">
        <v>35</v>
      </c>
      <c r="E87" s="59">
        <f>SUBTOTAL(9,E88:E91)</f>
        <v>9.9420392987823991</v>
      </c>
      <c r="F87" s="67">
        <f t="shared" ref="F87:AH87" si="98">SUBTOTAL(9,F88:F91)</f>
        <v>8.64658510464103</v>
      </c>
      <c r="G87" s="67">
        <f t="shared" si="98"/>
        <v>10.163264625401661</v>
      </c>
      <c r="H87" s="67">
        <f t="shared" si="98"/>
        <v>10.442753982124419</v>
      </c>
      <c r="I87" s="67">
        <f t="shared" si="98"/>
        <v>11.169083339082999</v>
      </c>
      <c r="J87" s="67">
        <f t="shared" si="98"/>
        <v>11.466990646663401</v>
      </c>
      <c r="K87" s="67">
        <f t="shared" si="98"/>
        <v>12.5722002103628</v>
      </c>
      <c r="L87" s="67">
        <f t="shared" si="98"/>
        <v>13.8617377208269</v>
      </c>
      <c r="M87" s="67">
        <f t="shared" si="98"/>
        <v>15.1976283216491</v>
      </c>
      <c r="N87" s="67">
        <f t="shared" si="98"/>
        <v>14.991151760810199</v>
      </c>
      <c r="O87" s="67">
        <f t="shared" si="98"/>
        <v>13.7672581004332</v>
      </c>
      <c r="P87" s="67">
        <f t="shared" si="98"/>
        <v>13.9289905873949</v>
      </c>
      <c r="Q87" s="67">
        <f t="shared" si="98"/>
        <v>15.094201741414599</v>
      </c>
      <c r="R87" s="67">
        <f t="shared" si="98"/>
        <v>17.515611630381699</v>
      </c>
      <c r="S87" s="67">
        <f t="shared" si="98"/>
        <v>14.207673358012435</v>
      </c>
      <c r="T87" s="67">
        <f t="shared" si="98"/>
        <v>15.334844839600599</v>
      </c>
      <c r="U87" s="67">
        <f t="shared" si="98"/>
        <v>15.356778399359781</v>
      </c>
      <c r="V87" s="67">
        <f t="shared" si="98"/>
        <v>15.262806342721191</v>
      </c>
      <c r="W87" s="67">
        <f t="shared" si="98"/>
        <v>14.468318856994472</v>
      </c>
      <c r="X87" s="67">
        <f t="shared" si="98"/>
        <v>13.752612352386873</v>
      </c>
      <c r="Y87" s="67">
        <f t="shared" si="98"/>
        <v>12.134292926975128</v>
      </c>
      <c r="Z87" s="67">
        <f t="shared" si="98"/>
        <v>12.978070178306913</v>
      </c>
      <c r="AA87" s="67">
        <f t="shared" si="98"/>
        <v>13.755223785906525</v>
      </c>
      <c r="AB87" s="67">
        <f t="shared" si="98"/>
        <v>13.97876721494287</v>
      </c>
      <c r="AC87" s="67">
        <f t="shared" si="98"/>
        <v>14.321129239132867</v>
      </c>
      <c r="AD87" s="67">
        <f t="shared" si="98"/>
        <v>12.21096462177613</v>
      </c>
      <c r="AE87" s="67">
        <f t="shared" ref="AE87:AF87" si="99">SUBTOTAL(9,AE88:AE91)</f>
        <v>11.818454486184041</v>
      </c>
      <c r="AF87" s="67">
        <f t="shared" si="99"/>
        <v>10.278373192937115</v>
      </c>
      <c r="AG87" s="67">
        <f t="shared" ref="AG87" si="100">SUBTOTAL(9,AG88:AG91)</f>
        <v>10.926891133741512</v>
      </c>
      <c r="AH87" s="67">
        <f t="shared" si="98"/>
        <v>13.14166150901365</v>
      </c>
      <c r="AI87" s="67">
        <f t="shared" ref="AI87:AJ87" si="101">SUBTOTAL(9,AI88:AI91)</f>
        <v>12.762249236894766</v>
      </c>
      <c r="AJ87" s="67">
        <f t="shared" si="101"/>
        <v>11.710732887882868</v>
      </c>
      <c r="AK87" s="30">
        <f t="shared" si="83"/>
        <v>0.17790048258178581</v>
      </c>
      <c r="AL87" s="38">
        <f t="shared" si="84"/>
        <v>5.2957020070609762E-3</v>
      </c>
      <c r="AM87" s="38">
        <f t="shared" si="85"/>
        <v>-8.2392713815056862E-2</v>
      </c>
      <c r="AN87" s="45">
        <f t="shared" si="87"/>
        <v>7.2916982341563213E-2</v>
      </c>
    </row>
    <row r="88" spans="1:40" ht="14.5" hidden="1" outlineLevel="2" x14ac:dyDescent="0.35">
      <c r="A88" s="51" t="str">
        <f t="shared" si="92"/>
        <v>Nox</v>
      </c>
      <c r="B88" s="13" t="s">
        <v>35</v>
      </c>
      <c r="C88" s="13" t="s">
        <v>5</v>
      </c>
      <c r="D88" s="18" t="s">
        <v>5</v>
      </c>
      <c r="E88" s="60">
        <v>0.4495411755</v>
      </c>
      <c r="F88" s="69">
        <v>0.45212648760000002</v>
      </c>
      <c r="G88" s="69">
        <v>0.44128420019999998</v>
      </c>
      <c r="H88" s="69">
        <v>0.44119771289999998</v>
      </c>
      <c r="I88" s="69">
        <v>0.44160705630000002</v>
      </c>
      <c r="J88" s="69">
        <v>0.45932359499999997</v>
      </c>
      <c r="K88" s="69">
        <v>0.45312390720000001</v>
      </c>
      <c r="L88" s="69">
        <v>0.47754323459999998</v>
      </c>
      <c r="M88" s="69">
        <v>0.45682923149999999</v>
      </c>
      <c r="N88" s="69">
        <v>0.44429651460000003</v>
      </c>
      <c r="O88" s="69">
        <v>0.47148850799999997</v>
      </c>
      <c r="P88" s="69">
        <v>0.47685377429999998</v>
      </c>
      <c r="Q88" s="69">
        <v>0.45885252599999998</v>
      </c>
      <c r="R88" s="69">
        <v>0.46451046509999999</v>
      </c>
      <c r="S88" s="69">
        <v>0.44147485349999999</v>
      </c>
      <c r="T88" s="69">
        <v>0.46267686629999999</v>
      </c>
      <c r="U88" s="69">
        <v>0.42400575000000001</v>
      </c>
      <c r="V88" s="69">
        <v>0.40689225000000001</v>
      </c>
      <c r="W88" s="69">
        <v>0.38943675</v>
      </c>
      <c r="X88" s="69">
        <v>0.38778750000000001</v>
      </c>
      <c r="Y88" s="69">
        <v>0.33092123400000001</v>
      </c>
      <c r="Z88" s="69">
        <v>0.37636480507499998</v>
      </c>
      <c r="AA88" s="69">
        <v>0.35154311085000001</v>
      </c>
      <c r="AB88" s="69">
        <v>0.34814052813346902</v>
      </c>
      <c r="AC88" s="69">
        <v>0.36716506770220297</v>
      </c>
      <c r="AD88" s="69">
        <v>0.37083662539263001</v>
      </c>
      <c r="AE88" s="69">
        <v>0.28908906765378201</v>
      </c>
      <c r="AF88" s="69">
        <v>0.32619026431550602</v>
      </c>
      <c r="AG88" s="69">
        <v>0.30584129519627101</v>
      </c>
      <c r="AH88" s="69">
        <v>0.30370875426460903</v>
      </c>
      <c r="AI88" s="69">
        <v>0.318930248941725</v>
      </c>
      <c r="AJ88" s="69">
        <v>0.29398824640845</v>
      </c>
      <c r="AK88" s="31">
        <f t="shared" si="83"/>
        <v>-0.34602598731592715</v>
      </c>
      <c r="AL88" s="39">
        <f t="shared" si="84"/>
        <v>-1.3606189582651029E-2</v>
      </c>
      <c r="AM88" s="39">
        <f t="shared" si="85"/>
        <v>-7.8205195700431718E-2</v>
      </c>
      <c r="AN88" s="46">
        <f t="shared" si="87"/>
        <v>1.8305204274766393E-3</v>
      </c>
    </row>
    <row r="89" spans="1:40" ht="14.5" hidden="1" outlineLevel="2" x14ac:dyDescent="0.35">
      <c r="A89" s="51" t="str">
        <f t="shared" ref="A89:A113" si="102">IF(B89="","",A$17)</f>
        <v>Nox</v>
      </c>
      <c r="B89" s="13" t="s">
        <v>35</v>
      </c>
      <c r="C89" s="13" t="s">
        <v>6</v>
      </c>
      <c r="D89" s="18" t="s">
        <v>6</v>
      </c>
      <c r="E89" s="60">
        <v>8.9250315455999998E-2</v>
      </c>
      <c r="F89" s="69">
        <v>8.6762323276800002E-2</v>
      </c>
      <c r="G89" s="69">
        <v>8.0260014988800005E-2</v>
      </c>
      <c r="H89" s="69">
        <v>8.4660009331200006E-2</v>
      </c>
      <c r="I89" s="69">
        <v>0.16372137250560001</v>
      </c>
      <c r="J89" s="69">
        <v>0.22678830405479999</v>
      </c>
      <c r="K89" s="69">
        <v>0.23507736498599999</v>
      </c>
      <c r="L89" s="69">
        <v>0.20804235173999999</v>
      </c>
      <c r="M89" s="69">
        <v>0.17277893709959999</v>
      </c>
      <c r="N89" s="69">
        <v>0.1112084592</v>
      </c>
      <c r="O89" s="69">
        <v>0.13310876850959999</v>
      </c>
      <c r="P89" s="69">
        <v>0.13378021159199999</v>
      </c>
      <c r="Q89" s="69">
        <v>0.1428316706196</v>
      </c>
      <c r="R89" s="69">
        <v>0.12639376987440001</v>
      </c>
      <c r="S89" s="69">
        <v>0.12158253366753601</v>
      </c>
      <c r="T89" s="69">
        <v>0.27888476457599998</v>
      </c>
      <c r="U89" s="69">
        <v>0.45198401329757998</v>
      </c>
      <c r="V89" s="69">
        <v>0.33342901093879201</v>
      </c>
      <c r="W89" s="69">
        <v>0.39605006740027199</v>
      </c>
      <c r="X89" s="69">
        <v>0.19181945852287199</v>
      </c>
      <c r="Y89" s="69">
        <v>0.44350497275512801</v>
      </c>
      <c r="Z89" s="69">
        <v>0.48250204875181202</v>
      </c>
      <c r="AA89" s="69">
        <v>0.82057118783162397</v>
      </c>
      <c r="AB89" s="69">
        <v>0.73559468813039997</v>
      </c>
      <c r="AC89" s="69">
        <v>0.36168208682456399</v>
      </c>
      <c r="AD89" s="69">
        <v>0.4751169608004</v>
      </c>
      <c r="AE89" s="69">
        <v>0.26571610079045999</v>
      </c>
      <c r="AF89" s="69">
        <v>0.61712106418620005</v>
      </c>
      <c r="AG89" s="69">
        <v>0.49161813106224</v>
      </c>
      <c r="AH89" s="69">
        <v>0.43195214624863998</v>
      </c>
      <c r="AI89" s="69">
        <v>0.366508033648342</v>
      </c>
      <c r="AJ89" s="69">
        <v>0.34562221404971699</v>
      </c>
      <c r="AK89" s="31">
        <f t="shared" si="83"/>
        <v>2.8725041170314651</v>
      </c>
      <c r="AL89" s="39">
        <f t="shared" si="84"/>
        <v>4.4641994061692669E-2</v>
      </c>
      <c r="AM89" s="39">
        <f t="shared" si="85"/>
        <v>-5.6985980336421771E-2</v>
      </c>
      <c r="AN89" s="46">
        <f t="shared" si="87"/>
        <v>2.1520197856097893E-3</v>
      </c>
    </row>
    <row r="90" spans="1:40" ht="14.5" hidden="1" outlineLevel="2" x14ac:dyDescent="0.35">
      <c r="A90" s="51" t="str">
        <f t="shared" si="102"/>
        <v>Nox</v>
      </c>
      <c r="B90" s="13" t="s">
        <v>35</v>
      </c>
      <c r="C90" s="13" t="s">
        <v>7</v>
      </c>
      <c r="D90" s="18" t="s">
        <v>7</v>
      </c>
      <c r="E90" s="60">
        <v>9.4032478078263999</v>
      </c>
      <c r="F90" s="69">
        <v>8.1076962937642296</v>
      </c>
      <c r="G90" s="69">
        <v>9.6417204102128604</v>
      </c>
      <c r="H90" s="69">
        <v>9.9168962598932193</v>
      </c>
      <c r="I90" s="69">
        <v>10.5637549102774</v>
      </c>
      <c r="J90" s="69">
        <v>10.7808787476086</v>
      </c>
      <c r="K90" s="69">
        <v>11.8839989381768</v>
      </c>
      <c r="L90" s="69">
        <v>13.1761521344869</v>
      </c>
      <c r="M90" s="69">
        <v>14.568020153049501</v>
      </c>
      <c r="N90" s="69">
        <v>14.435646787010199</v>
      </c>
      <c r="O90" s="69">
        <v>13.1626608239236</v>
      </c>
      <c r="P90" s="69">
        <v>13.3183566015029</v>
      </c>
      <c r="Q90" s="69">
        <v>14.492517544795</v>
      </c>
      <c r="R90" s="69">
        <v>16.9247073954073</v>
      </c>
      <c r="S90" s="69">
        <v>13.6446159708449</v>
      </c>
      <c r="T90" s="69">
        <v>14.5932832087246</v>
      </c>
      <c r="U90" s="69">
        <v>14.480788636062201</v>
      </c>
      <c r="V90" s="69">
        <v>14.522485081782399</v>
      </c>
      <c r="W90" s="69">
        <v>13.682832039594199</v>
      </c>
      <c r="X90" s="69">
        <v>13.173005393864001</v>
      </c>
      <c r="Y90" s="69">
        <v>11.359866720219999</v>
      </c>
      <c r="Z90" s="69">
        <v>12.1192033244801</v>
      </c>
      <c r="AA90" s="69">
        <v>12.583109487224901</v>
      </c>
      <c r="AB90" s="69">
        <v>12.895031998679</v>
      </c>
      <c r="AC90" s="69">
        <v>13.592282084606101</v>
      </c>
      <c r="AD90" s="69">
        <v>11.3650110355831</v>
      </c>
      <c r="AE90" s="69">
        <v>11.2636493177398</v>
      </c>
      <c r="AF90" s="69">
        <v>9.33506186443541</v>
      </c>
      <c r="AG90" s="69">
        <v>10.129431707483</v>
      </c>
      <c r="AH90" s="69">
        <v>12.406000608500401</v>
      </c>
      <c r="AI90" s="69">
        <v>12.076810954304699</v>
      </c>
      <c r="AJ90" s="69">
        <v>11.071122427424701</v>
      </c>
      <c r="AK90" s="31">
        <f t="shared" si="83"/>
        <v>0.17737218604513605</v>
      </c>
      <c r="AL90" s="39">
        <f t="shared" si="84"/>
        <v>5.2811542659536581E-3</v>
      </c>
      <c r="AM90" s="39">
        <f t="shared" si="85"/>
        <v>-8.3274345411652573E-2</v>
      </c>
      <c r="AN90" s="46">
        <f t="shared" si="87"/>
        <v>6.8934442128476783E-2</v>
      </c>
    </row>
    <row r="91" spans="1:40" ht="14.5" hidden="1" outlineLevel="2" x14ac:dyDescent="0.35">
      <c r="A91" s="51" t="str">
        <f t="shared" si="102"/>
        <v>Nox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83"/>
        <v/>
      </c>
      <c r="AL91" s="39" t="str">
        <f t="shared" si="84"/>
        <v/>
      </c>
      <c r="AM91" s="39" t="str">
        <f t="shared" si="85"/>
        <v/>
      </c>
      <c r="AN91" s="46">
        <f t="shared" si="87"/>
        <v>0</v>
      </c>
    </row>
    <row r="92" spans="1:40" ht="14.5" hidden="1" outlineLevel="1" x14ac:dyDescent="0.35">
      <c r="A92" s="51" t="str">
        <f t="shared" si="102"/>
        <v/>
      </c>
      <c r="B92" s="13"/>
      <c r="C92" s="13"/>
      <c r="D92" s="17" t="s">
        <v>36</v>
      </c>
      <c r="E92" s="59">
        <f>SUBTOTAL(9,E93:E96)</f>
        <v>1.2049809908238791</v>
      </c>
      <c r="F92" s="67">
        <f t="shared" ref="F92:AH92" si="103">SUBTOTAL(9,F93:F96)</f>
        <v>1.187915300593207</v>
      </c>
      <c r="G92" s="67">
        <f t="shared" si="103"/>
        <v>1.383308110273676</v>
      </c>
      <c r="H92" s="67">
        <f t="shared" si="103"/>
        <v>1.0486969739122389</v>
      </c>
      <c r="I92" s="67">
        <f t="shared" si="103"/>
        <v>1.705939664837901</v>
      </c>
      <c r="J92" s="67">
        <f t="shared" si="103"/>
        <v>1.352002625170545</v>
      </c>
      <c r="K92" s="67">
        <f t="shared" si="103"/>
        <v>1.0087830508398421</v>
      </c>
      <c r="L92" s="67">
        <f t="shared" si="103"/>
        <v>0.98780624246531501</v>
      </c>
      <c r="M92" s="67">
        <f t="shared" si="103"/>
        <v>0.95582952004772403</v>
      </c>
      <c r="N92" s="67">
        <f t="shared" si="103"/>
        <v>0.89294739531668399</v>
      </c>
      <c r="O92" s="67">
        <f t="shared" si="103"/>
        <v>0.90753043224990593</v>
      </c>
      <c r="P92" s="67">
        <f t="shared" si="103"/>
        <v>0.96758135011336199</v>
      </c>
      <c r="Q92" s="67">
        <f t="shared" si="103"/>
        <v>0.95570395945363296</v>
      </c>
      <c r="R92" s="67">
        <f t="shared" si="103"/>
        <v>1.122402450641071</v>
      </c>
      <c r="S92" s="67">
        <f t="shared" si="103"/>
        <v>1.1863702638987161</v>
      </c>
      <c r="T92" s="67">
        <f t="shared" si="103"/>
        <v>1.0882267243041499</v>
      </c>
      <c r="U92" s="67">
        <f t="shared" si="103"/>
        <v>1.0045051968794718</v>
      </c>
      <c r="V92" s="67">
        <f t="shared" si="103"/>
        <v>1.0366610044950391</v>
      </c>
      <c r="W92" s="67">
        <f t="shared" si="103"/>
        <v>1.0231562942570129</v>
      </c>
      <c r="X92" s="67">
        <f t="shared" si="103"/>
        <v>0.92120133990770003</v>
      </c>
      <c r="Y92" s="67">
        <f t="shared" si="103"/>
        <v>0.98744552557922083</v>
      </c>
      <c r="Z92" s="67">
        <f t="shared" si="103"/>
        <v>0.95543001610435996</v>
      </c>
      <c r="AA92" s="67">
        <f t="shared" si="103"/>
        <v>1.0323375657033811</v>
      </c>
      <c r="AB92" s="67">
        <f t="shared" si="103"/>
        <v>1.0700363602818017</v>
      </c>
      <c r="AC92" s="67">
        <f t="shared" si="103"/>
        <v>1.024535563372021</v>
      </c>
      <c r="AD92" s="67">
        <f t="shared" si="103"/>
        <v>1.0877406459747261</v>
      </c>
      <c r="AE92" s="67">
        <f t="shared" ref="AE92:AF92" si="104">SUBTOTAL(9,AE93:AE96)</f>
        <v>1.123921075224416</v>
      </c>
      <c r="AF92" s="67">
        <f t="shared" si="104"/>
        <v>1.1895316814434702</v>
      </c>
      <c r="AG92" s="67">
        <f t="shared" ref="AG92" si="105">SUBTOTAL(9,AG93:AG96)</f>
        <v>1.0968662257139417</v>
      </c>
      <c r="AH92" s="67">
        <f t="shared" si="103"/>
        <v>1.3171742120609764</v>
      </c>
      <c r="AI92" s="67">
        <f t="shared" ref="AI92:AJ92" si="106">SUBTOTAL(9,AI93:AI96)</f>
        <v>1.308948404232873</v>
      </c>
      <c r="AJ92" s="67">
        <f t="shared" si="106"/>
        <v>1.3292411915866207</v>
      </c>
      <c r="AK92" s="30">
        <f t="shared" si="83"/>
        <v>0.10312212533558851</v>
      </c>
      <c r="AL92" s="38">
        <f t="shared" si="84"/>
        <v>3.1709670812700708E-3</v>
      </c>
      <c r="AM92" s="38">
        <f t="shared" si="85"/>
        <v>1.5503122421116844E-2</v>
      </c>
      <c r="AN92" s="45">
        <f t="shared" si="87"/>
        <v>8.2765320857832829E-3</v>
      </c>
    </row>
    <row r="93" spans="1:40" ht="14.5" hidden="1" outlineLevel="2" x14ac:dyDescent="0.35">
      <c r="A93" s="51" t="str">
        <f t="shared" si="102"/>
        <v>Nox</v>
      </c>
      <c r="B93" s="13" t="s">
        <v>36</v>
      </c>
      <c r="C93" s="13" t="s">
        <v>5</v>
      </c>
      <c r="D93" s="18" t="s">
        <v>5</v>
      </c>
      <c r="E93" s="60">
        <v>0.17991186903293299</v>
      </c>
      <c r="F93" s="69">
        <v>0.17813983615308901</v>
      </c>
      <c r="G93" s="69">
        <v>0.18276548691414399</v>
      </c>
      <c r="H93" s="69">
        <v>0.19128872655847301</v>
      </c>
      <c r="I93" s="69">
        <v>0.20597918231659501</v>
      </c>
      <c r="J93" s="69">
        <v>0.21728244120159099</v>
      </c>
      <c r="K93" s="69">
        <v>0.22380771015759099</v>
      </c>
      <c r="L93" s="69">
        <v>0.23076458728959201</v>
      </c>
      <c r="M93" s="69">
        <v>0.24232922839500201</v>
      </c>
      <c r="N93" s="69">
        <v>0.25719678695072401</v>
      </c>
      <c r="O93" s="69">
        <v>0.26814294898001201</v>
      </c>
      <c r="P93" s="69">
        <v>0.27867688503483601</v>
      </c>
      <c r="Q93" s="69">
        <v>0.2811419560908</v>
      </c>
      <c r="R93" s="69">
        <v>0.29519157199500001</v>
      </c>
      <c r="S93" s="69">
        <v>0.32443745102999999</v>
      </c>
      <c r="T93" s="69">
        <v>0.31922386221600002</v>
      </c>
      <c r="U93" s="69">
        <v>0.312261592995</v>
      </c>
      <c r="V93" s="69">
        <v>0.2717133129855</v>
      </c>
      <c r="W93" s="69">
        <v>0.26654036624549998</v>
      </c>
      <c r="X93" s="69">
        <v>0.30617223829649998</v>
      </c>
      <c r="Y93" s="69">
        <v>0.27844485706799998</v>
      </c>
      <c r="Z93" s="69">
        <v>0.23001150144599999</v>
      </c>
      <c r="AA93" s="69">
        <v>0.31984595942850003</v>
      </c>
      <c r="AB93" s="69">
        <v>0.31566450511862199</v>
      </c>
      <c r="AC93" s="69">
        <v>0.36088409445951902</v>
      </c>
      <c r="AD93" s="69">
        <v>0.36620552995003303</v>
      </c>
      <c r="AE93" s="69">
        <v>0.32868750856933898</v>
      </c>
      <c r="AF93" s="69">
        <v>0.32765555022246501</v>
      </c>
      <c r="AG93" s="69">
        <v>0.34939121949392998</v>
      </c>
      <c r="AH93" s="69">
        <v>0.34575973291780299</v>
      </c>
      <c r="AI93" s="69">
        <v>0.32015885646737402</v>
      </c>
      <c r="AJ93" s="69">
        <v>0.31163066049006399</v>
      </c>
      <c r="AK93" s="31">
        <f t="shared" si="83"/>
        <v>0.73212952633502892</v>
      </c>
      <c r="AL93" s="39">
        <f t="shared" si="84"/>
        <v>1.7878967968248949E-2</v>
      </c>
      <c r="AM93" s="39">
        <f t="shared" si="85"/>
        <v>-2.6637388924391936E-2</v>
      </c>
      <c r="AN93" s="46">
        <f t="shared" si="87"/>
        <v>1.9403710754563801E-3</v>
      </c>
    </row>
    <row r="94" spans="1:40" ht="14.5" hidden="1" outlineLevel="2" x14ac:dyDescent="0.35">
      <c r="A94" s="51" t="str">
        <f t="shared" si="102"/>
        <v>Nox</v>
      </c>
      <c r="B94" s="13" t="s">
        <v>36</v>
      </c>
      <c r="C94" s="13" t="s">
        <v>6</v>
      </c>
      <c r="D94" s="18" t="s">
        <v>6</v>
      </c>
      <c r="E94" s="60">
        <v>0.35446382885529598</v>
      </c>
      <c r="F94" s="69">
        <v>0.360723390701568</v>
      </c>
      <c r="G94" s="69">
        <v>0.32948795164723199</v>
      </c>
      <c r="H94" s="69">
        <v>0.38768777413401601</v>
      </c>
      <c r="I94" s="69">
        <v>0.37685276718105598</v>
      </c>
      <c r="J94" s="69">
        <v>0.34716557746195398</v>
      </c>
      <c r="K94" s="69">
        <v>0.33813356589754801</v>
      </c>
      <c r="L94" s="69">
        <v>0.33502840926137301</v>
      </c>
      <c r="M94" s="69">
        <v>0.32343901914152201</v>
      </c>
      <c r="N94" s="69">
        <v>0.28799786673695998</v>
      </c>
      <c r="O94" s="69">
        <v>0.28438280438869401</v>
      </c>
      <c r="P94" s="69">
        <v>0.35575270176537599</v>
      </c>
      <c r="Q94" s="69">
        <v>0.34345473243521302</v>
      </c>
      <c r="R94" s="69">
        <v>0.41457887697621099</v>
      </c>
      <c r="S94" s="69">
        <v>0.324237203601206</v>
      </c>
      <c r="T94" s="69">
        <v>0.30217525560130998</v>
      </c>
      <c r="U94" s="69">
        <v>0.31764119599447199</v>
      </c>
      <c r="V94" s="69">
        <v>0.33292388196023898</v>
      </c>
      <c r="W94" s="69">
        <v>0.36117064060811299</v>
      </c>
      <c r="X94" s="69">
        <v>0.29382671212020001</v>
      </c>
      <c r="Y94" s="69">
        <v>0.32954378641811999</v>
      </c>
      <c r="Z94" s="69">
        <v>0.29440042431907198</v>
      </c>
      <c r="AA94" s="69">
        <v>0.32298873573600001</v>
      </c>
      <c r="AB94" s="69">
        <v>0.3338016784176</v>
      </c>
      <c r="AC94" s="69">
        <v>0.22852782546743999</v>
      </c>
      <c r="AD94" s="69">
        <v>0.22647601514519999</v>
      </c>
      <c r="AE94" s="69">
        <v>0.24677897599439999</v>
      </c>
      <c r="AF94" s="69">
        <v>0.22687448714052</v>
      </c>
      <c r="AG94" s="69">
        <v>0.17626214361756001</v>
      </c>
      <c r="AH94" s="69">
        <v>0.18194119907452599</v>
      </c>
      <c r="AI94" s="69">
        <v>0.12898594438751401</v>
      </c>
      <c r="AJ94" s="69">
        <v>0.111394858358803</v>
      </c>
      <c r="AK94" s="31">
        <f t="shared" si="83"/>
        <v>-0.68573702225544109</v>
      </c>
      <c r="AL94" s="39">
        <f t="shared" si="84"/>
        <v>-3.6650996896799293E-2</v>
      </c>
      <c r="AM94" s="39">
        <f t="shared" si="85"/>
        <v>-0.13637986768435717</v>
      </c>
      <c r="AN94" s="46">
        <f t="shared" si="87"/>
        <v>6.9360107498431885E-4</v>
      </c>
    </row>
    <row r="95" spans="1:40" ht="14.5" hidden="1" outlineLevel="2" x14ac:dyDescent="0.35">
      <c r="A95" s="51" t="str">
        <f t="shared" si="102"/>
        <v>Nox</v>
      </c>
      <c r="B95" s="13" t="s">
        <v>36</v>
      </c>
      <c r="C95" s="13" t="s">
        <v>7</v>
      </c>
      <c r="D95" s="18" t="s">
        <v>7</v>
      </c>
      <c r="E95" s="60">
        <v>0.61364008937765002</v>
      </c>
      <c r="F95" s="69">
        <v>0.59153758471855</v>
      </c>
      <c r="G95" s="69">
        <v>0.81347819468829996</v>
      </c>
      <c r="H95" s="69">
        <v>0.41220475461974998</v>
      </c>
      <c r="I95" s="69">
        <v>1.0620818617402501</v>
      </c>
      <c r="J95" s="69">
        <v>0.72540973580099999</v>
      </c>
      <c r="K95" s="69">
        <v>0.403453733551</v>
      </c>
      <c r="L95" s="69">
        <v>0.38784241014435</v>
      </c>
      <c r="M95" s="69">
        <v>0.35038821528120001</v>
      </c>
      <c r="N95" s="69">
        <v>0.31932978654900002</v>
      </c>
      <c r="O95" s="69">
        <v>0.33265305288120001</v>
      </c>
      <c r="P95" s="69">
        <v>0.30842081253315001</v>
      </c>
      <c r="Q95" s="69">
        <v>0.29499383263279999</v>
      </c>
      <c r="R95" s="69">
        <v>0.3710986909101</v>
      </c>
      <c r="S95" s="69">
        <v>0.49917186922175</v>
      </c>
      <c r="T95" s="69">
        <v>0.42452741765820001</v>
      </c>
      <c r="U95" s="69">
        <v>0.32646216939799999</v>
      </c>
      <c r="V95" s="69">
        <v>0.38698526934880001</v>
      </c>
      <c r="W95" s="69">
        <v>0.35216370107544998</v>
      </c>
      <c r="X95" s="69">
        <v>0.27525534054919998</v>
      </c>
      <c r="Y95" s="69">
        <v>0.334782722636706</v>
      </c>
      <c r="Z95" s="69">
        <v>0.38953059602222301</v>
      </c>
      <c r="AA95" s="69">
        <v>0.34883588376973601</v>
      </c>
      <c r="AB95" s="69">
        <v>0.37826989036755498</v>
      </c>
      <c r="AC95" s="69">
        <v>0.39184094141043102</v>
      </c>
      <c r="AD95" s="69">
        <v>0.44892302206759299</v>
      </c>
      <c r="AE95" s="69">
        <v>0.49705064424627698</v>
      </c>
      <c r="AF95" s="69">
        <v>0.58871410319155904</v>
      </c>
      <c r="AG95" s="69">
        <v>0.52681243126972799</v>
      </c>
      <c r="AH95" s="69">
        <v>0.74562221720024602</v>
      </c>
      <c r="AI95" s="69">
        <v>0.81729566251559105</v>
      </c>
      <c r="AJ95" s="69">
        <v>0.86326514110237196</v>
      </c>
      <c r="AK95" s="31">
        <f t="shared" si="83"/>
        <v>0.4067939107073173</v>
      </c>
      <c r="AL95" s="39">
        <f t="shared" si="84"/>
        <v>1.1070940508803861E-2</v>
      </c>
      <c r="AM95" s="39">
        <f t="shared" si="85"/>
        <v>5.6245836965889806E-2</v>
      </c>
      <c r="AN95" s="46">
        <f t="shared" si="87"/>
        <v>5.3751280686266762E-3</v>
      </c>
    </row>
    <row r="96" spans="1:40" ht="14.5" hidden="1" outlineLevel="2" x14ac:dyDescent="0.35">
      <c r="A96" s="51" t="str">
        <f t="shared" si="102"/>
        <v>Nox</v>
      </c>
      <c r="B96" s="13" t="s">
        <v>36</v>
      </c>
      <c r="C96" s="13" t="s">
        <v>8</v>
      </c>
      <c r="D96" s="18" t="s">
        <v>8</v>
      </c>
      <c r="E96" s="60">
        <v>5.6965203557999999E-2</v>
      </c>
      <c r="F96" s="69">
        <v>5.7514489019999997E-2</v>
      </c>
      <c r="G96" s="69">
        <v>5.7576477023999997E-2</v>
      </c>
      <c r="H96" s="69">
        <v>5.7515718600000001E-2</v>
      </c>
      <c r="I96" s="69">
        <v>6.1025853599999999E-2</v>
      </c>
      <c r="J96" s="69">
        <v>6.2144870705999999E-2</v>
      </c>
      <c r="K96" s="69">
        <v>4.3388041233703198E-2</v>
      </c>
      <c r="L96" s="69">
        <v>3.4170835769999998E-2</v>
      </c>
      <c r="M96" s="69">
        <v>3.9673057230000003E-2</v>
      </c>
      <c r="N96" s="69">
        <v>2.8422955079999999E-2</v>
      </c>
      <c r="O96" s="69">
        <v>2.2351625999999999E-2</v>
      </c>
      <c r="P96" s="69">
        <v>2.473095078E-2</v>
      </c>
      <c r="Q96" s="69">
        <v>3.6113438294819999E-2</v>
      </c>
      <c r="R96" s="69">
        <v>4.1533310759760002E-2</v>
      </c>
      <c r="S96" s="69">
        <v>3.8523740045760001E-2</v>
      </c>
      <c r="T96" s="69">
        <v>4.2300188828639999E-2</v>
      </c>
      <c r="U96" s="69">
        <v>4.8140238491999998E-2</v>
      </c>
      <c r="V96" s="69">
        <v>4.50385402005E-2</v>
      </c>
      <c r="W96" s="69">
        <v>4.3281586327949997E-2</v>
      </c>
      <c r="X96" s="69">
        <v>4.5947048941800003E-2</v>
      </c>
      <c r="Y96" s="69">
        <v>4.4674159456395003E-2</v>
      </c>
      <c r="Z96" s="69">
        <v>4.1487494317064999E-2</v>
      </c>
      <c r="AA96" s="69">
        <v>4.0666986769144903E-2</v>
      </c>
      <c r="AB96" s="69">
        <v>4.2300286378024902E-2</v>
      </c>
      <c r="AC96" s="69">
        <v>4.3282702034631103E-2</v>
      </c>
      <c r="AD96" s="69">
        <v>4.6136078811900003E-2</v>
      </c>
      <c r="AE96" s="69">
        <v>5.1403946414399999E-2</v>
      </c>
      <c r="AF96" s="69">
        <v>4.6287540888926101E-2</v>
      </c>
      <c r="AG96" s="69">
        <v>4.44004313327237E-2</v>
      </c>
      <c r="AH96" s="69">
        <v>4.38510628684015E-2</v>
      </c>
      <c r="AI96" s="69">
        <v>4.25079408623939E-2</v>
      </c>
      <c r="AJ96" s="69">
        <v>4.2950531635381699E-2</v>
      </c>
      <c r="AK96" s="31">
        <f t="shared" si="83"/>
        <v>-0.24602162455803478</v>
      </c>
      <c r="AL96" s="39">
        <f t="shared" si="84"/>
        <v>-9.0680412250806475E-3</v>
      </c>
      <c r="AM96" s="39">
        <f t="shared" si="85"/>
        <v>1.0411955131408135E-2</v>
      </c>
      <c r="AN96" s="46">
        <f t="shared" si="87"/>
        <v>2.6743186671590699E-4</v>
      </c>
    </row>
    <row r="97" spans="1:40" ht="14.5" hidden="1" outlineLevel="1" x14ac:dyDescent="0.35">
      <c r="A97" s="51" t="str">
        <f t="shared" si="102"/>
        <v/>
      </c>
      <c r="B97" s="13"/>
      <c r="C97" s="13"/>
      <c r="D97" s="17" t="s">
        <v>37</v>
      </c>
      <c r="E97" s="59">
        <f>SUBTOTAL(9,E98:E101)</f>
        <v>5.4513982821409819</v>
      </c>
      <c r="F97" s="67">
        <f t="shared" ref="F97:AH97" si="107">SUBTOTAL(9,F98:F101)</f>
        <v>5.3050242173841813</v>
      </c>
      <c r="G97" s="67">
        <f t="shared" si="107"/>
        <v>5.2099235260749319</v>
      </c>
      <c r="H97" s="67">
        <f t="shared" si="107"/>
        <v>5.1916963981103317</v>
      </c>
      <c r="I97" s="67">
        <f t="shared" si="107"/>
        <v>5.2331501134956318</v>
      </c>
      <c r="J97" s="67">
        <f t="shared" si="107"/>
        <v>5.2461080232579826</v>
      </c>
      <c r="K97" s="67">
        <f t="shared" si="107"/>
        <v>5.2601279046096492</v>
      </c>
      <c r="L97" s="67">
        <f t="shared" si="107"/>
        <v>5.305071392528391</v>
      </c>
      <c r="M97" s="67">
        <f t="shared" si="107"/>
        <v>5.3840371000700422</v>
      </c>
      <c r="N97" s="67">
        <f t="shared" si="107"/>
        <v>5.4579549687493349</v>
      </c>
      <c r="O97" s="67">
        <f t="shared" si="107"/>
        <v>5.5353571802613226</v>
      </c>
      <c r="P97" s="67">
        <f t="shared" si="107"/>
        <v>5.5195470084108385</v>
      </c>
      <c r="Q97" s="67">
        <f t="shared" si="107"/>
        <v>5.5371617334147469</v>
      </c>
      <c r="R97" s="67">
        <f t="shared" si="107"/>
        <v>5.6264118932380596</v>
      </c>
      <c r="S97" s="67">
        <f t="shared" si="107"/>
        <v>5.7177853936435641</v>
      </c>
      <c r="T97" s="67">
        <f t="shared" si="107"/>
        <v>5.724350980811912</v>
      </c>
      <c r="U97" s="67">
        <f t="shared" si="107"/>
        <v>5.7360275010090627</v>
      </c>
      <c r="V97" s="67">
        <f t="shared" si="107"/>
        <v>5.6947965576043327</v>
      </c>
      <c r="W97" s="67">
        <f t="shared" si="107"/>
        <v>5.4300521317472867</v>
      </c>
      <c r="X97" s="67">
        <f t="shared" si="107"/>
        <v>5.5838028366628638</v>
      </c>
      <c r="Y97" s="67">
        <f t="shared" si="107"/>
        <v>5.7704373452031223</v>
      </c>
      <c r="Z97" s="67">
        <f t="shared" si="107"/>
        <v>5.7830305364972574</v>
      </c>
      <c r="AA97" s="67">
        <f t="shared" si="107"/>
        <v>6.1885217865282405</v>
      </c>
      <c r="AB97" s="67">
        <f t="shared" si="107"/>
        <v>6.1185974197986699</v>
      </c>
      <c r="AC97" s="67">
        <f t="shared" si="107"/>
        <v>5.9025504499890662</v>
      </c>
      <c r="AD97" s="67">
        <f t="shared" si="107"/>
        <v>6.0254548907678505</v>
      </c>
      <c r="AE97" s="67">
        <f t="shared" ref="AE97:AF97" si="108">SUBTOTAL(9,AE98:AE101)</f>
        <v>6.0666709112610873</v>
      </c>
      <c r="AF97" s="67">
        <f t="shared" si="108"/>
        <v>6.1118060228831554</v>
      </c>
      <c r="AG97" s="67">
        <f t="shared" ref="AG97" si="109">SUBTOTAL(9,AG98:AG101)</f>
        <v>6.0688389371739762</v>
      </c>
      <c r="AH97" s="67">
        <f t="shared" si="107"/>
        <v>6.0198581317458002</v>
      </c>
      <c r="AI97" s="67">
        <f t="shared" ref="AI97:AJ97" si="110">SUBTOTAL(9,AI98:AI101)</f>
        <v>5.913634161989954</v>
      </c>
      <c r="AJ97" s="67">
        <f t="shared" si="110"/>
        <v>5.9059465297282667</v>
      </c>
      <c r="AK97" s="30">
        <f t="shared" si="83"/>
        <v>8.3381955245575234E-2</v>
      </c>
      <c r="AL97" s="38">
        <f t="shared" si="84"/>
        <v>2.5868106303972294E-3</v>
      </c>
      <c r="AM97" s="38">
        <f t="shared" si="85"/>
        <v>-1.2999844175515252E-3</v>
      </c>
      <c r="AN97" s="45">
        <f t="shared" si="87"/>
        <v>3.677342852418751E-2</v>
      </c>
    </row>
    <row r="98" spans="1:40" ht="14.5" hidden="1" outlineLevel="2" x14ac:dyDescent="0.35">
      <c r="A98" s="51" t="str">
        <f t="shared" si="102"/>
        <v>Nox</v>
      </c>
      <c r="B98" s="13" t="s">
        <v>37</v>
      </c>
      <c r="C98" s="13" t="s">
        <v>5</v>
      </c>
      <c r="D98" s="18" t="s">
        <v>5</v>
      </c>
      <c r="E98" s="60">
        <v>0.1477116</v>
      </c>
      <c r="F98" s="69">
        <v>0.15934409999999999</v>
      </c>
      <c r="G98" s="69">
        <v>0.18121319999999999</v>
      </c>
      <c r="H98" s="69">
        <v>0.1830321</v>
      </c>
      <c r="I98" s="69">
        <v>0.19161900000000001</v>
      </c>
      <c r="J98" s="69">
        <v>0.18840419999999999</v>
      </c>
      <c r="K98" s="69">
        <v>0.1974987</v>
      </c>
      <c r="L98" s="69">
        <v>0.20968110000000001</v>
      </c>
      <c r="M98" s="69">
        <v>0.2169567</v>
      </c>
      <c r="N98" s="69">
        <v>0.23444433639000001</v>
      </c>
      <c r="O98" s="69">
        <v>0.306986751</v>
      </c>
      <c r="P98" s="69">
        <v>0.30667559220000001</v>
      </c>
      <c r="Q98" s="69">
        <v>0.29066868000000001</v>
      </c>
      <c r="R98" s="69">
        <v>0.29425149</v>
      </c>
      <c r="S98" s="69">
        <v>0.30818553300000001</v>
      </c>
      <c r="T98" s="69">
        <v>0.27790169399999998</v>
      </c>
      <c r="U98" s="69">
        <v>0.29720149200000001</v>
      </c>
      <c r="V98" s="69">
        <v>0.23918661899999999</v>
      </c>
      <c r="W98" s="69">
        <v>0.23123062350000001</v>
      </c>
      <c r="X98" s="69">
        <v>0.27749415464999999</v>
      </c>
      <c r="Y98" s="69">
        <v>0.25346947414499998</v>
      </c>
      <c r="Z98" s="69">
        <v>0.237621096</v>
      </c>
      <c r="AA98" s="69">
        <v>0.26548748999999999</v>
      </c>
      <c r="AB98" s="69">
        <v>0.26132223247338798</v>
      </c>
      <c r="AC98" s="69">
        <v>0.27926382431315599</v>
      </c>
      <c r="AD98" s="69">
        <v>0.29085682310935101</v>
      </c>
      <c r="AE98" s="69">
        <v>0.27145003251972999</v>
      </c>
      <c r="AF98" s="69">
        <v>0.28858312568650901</v>
      </c>
      <c r="AG98" s="69">
        <v>0.286901206546125</v>
      </c>
      <c r="AH98" s="69">
        <v>0.28908290434947997</v>
      </c>
      <c r="AI98" s="69">
        <v>0.30446611020536801</v>
      </c>
      <c r="AJ98" s="69">
        <v>0.30417068132029801</v>
      </c>
      <c r="AK98" s="31">
        <f t="shared" si="83"/>
        <v>1.0592200024933587</v>
      </c>
      <c r="AL98" s="39">
        <f t="shared" si="84"/>
        <v>2.357446602625024E-2</v>
      </c>
      <c r="AM98" s="39">
        <f t="shared" si="85"/>
        <v>-9.7031779619327629E-4</v>
      </c>
      <c r="AN98" s="46">
        <f t="shared" si="87"/>
        <v>1.8939214488960226E-3</v>
      </c>
    </row>
    <row r="99" spans="1:40" ht="14.5" hidden="1" outlineLevel="2" x14ac:dyDescent="0.35">
      <c r="A99" s="51" t="str">
        <f t="shared" si="102"/>
        <v>Nox</v>
      </c>
      <c r="B99" s="13" t="s">
        <v>37</v>
      </c>
      <c r="C99" s="13" t="s">
        <v>6</v>
      </c>
      <c r="D99" s="18" t="s">
        <v>6</v>
      </c>
      <c r="E99" s="60">
        <v>0.65620018800000002</v>
      </c>
      <c r="F99" s="69">
        <v>0.45247812485759997</v>
      </c>
      <c r="G99" s="69">
        <v>0.26193198216960001</v>
      </c>
      <c r="H99" s="69">
        <v>0.2118723532416</v>
      </c>
      <c r="I99" s="69">
        <v>0.2182126644288</v>
      </c>
      <c r="J99" s="69">
        <v>0.2152314012663</v>
      </c>
      <c r="K99" s="69">
        <v>0.2056171894353</v>
      </c>
      <c r="L99" s="69">
        <v>0.21406086784260001</v>
      </c>
      <c r="M99" s="69">
        <v>0.2238719457492</v>
      </c>
      <c r="N99" s="69">
        <v>0.19963901502</v>
      </c>
      <c r="O99" s="69">
        <v>0.18478074945510001</v>
      </c>
      <c r="P99" s="69">
        <v>0.1232686608678</v>
      </c>
      <c r="Q99" s="69">
        <v>0.10343485319039999</v>
      </c>
      <c r="R99" s="69">
        <v>0.14087328373169999</v>
      </c>
      <c r="S99" s="69">
        <v>0.148266669949281</v>
      </c>
      <c r="T99" s="69">
        <v>0.15052243229910001</v>
      </c>
      <c r="U99" s="69">
        <v>0.11726554256656201</v>
      </c>
      <c r="V99" s="69">
        <v>9.4028687458091995E-2</v>
      </c>
      <c r="W99" s="69">
        <v>6.2118978369362997E-2</v>
      </c>
      <c r="X99" s="69">
        <v>0.146279979410877</v>
      </c>
      <c r="Y99" s="69">
        <v>9.0861175256021998E-2</v>
      </c>
      <c r="Z99" s="69">
        <v>0.123989694887052</v>
      </c>
      <c r="AA99" s="69">
        <v>8.1112311034199996E-2</v>
      </c>
      <c r="AB99" s="69">
        <v>5.6769396217200001E-2</v>
      </c>
      <c r="AC99" s="69">
        <v>5.9197299573239999E-2</v>
      </c>
      <c r="AD99" s="69">
        <v>6.6767379398099999E-2</v>
      </c>
      <c r="AE99" s="69">
        <v>5.8724127244800001E-2</v>
      </c>
      <c r="AF99" s="69">
        <v>5.0660456802299997E-2</v>
      </c>
      <c r="AG99" s="69">
        <v>5.3695090227600002E-2</v>
      </c>
      <c r="AH99" s="69">
        <v>4.0010191273222202E-2</v>
      </c>
      <c r="AI99" s="69">
        <v>4.6465531957597402E-2</v>
      </c>
      <c r="AJ99" s="69">
        <v>4.0484607103040998E-2</v>
      </c>
      <c r="AK99" s="31">
        <f t="shared" si="83"/>
        <v>-0.93830448719249526</v>
      </c>
      <c r="AL99" s="39">
        <f t="shared" si="84"/>
        <v>-8.5937437310352194E-2</v>
      </c>
      <c r="AM99" s="39">
        <f t="shared" si="85"/>
        <v>-0.12871745146519264</v>
      </c>
      <c r="AN99" s="46">
        <f t="shared" si="87"/>
        <v>2.5207776571285517E-4</v>
      </c>
    </row>
    <row r="100" spans="1:40" ht="14.5" hidden="1" outlineLevel="2" x14ac:dyDescent="0.35">
      <c r="A100" s="51" t="str">
        <f t="shared" si="102"/>
        <v>Nox</v>
      </c>
      <c r="B100" s="13" t="s">
        <v>37</v>
      </c>
      <c r="C100" s="13" t="s">
        <v>7</v>
      </c>
      <c r="D100" s="18" t="s">
        <v>7</v>
      </c>
      <c r="E100" s="60">
        <v>3.8042238393174999</v>
      </c>
      <c r="F100" s="69">
        <v>3.8498567337970999</v>
      </c>
      <c r="G100" s="69">
        <v>3.9233941479742498</v>
      </c>
      <c r="H100" s="69">
        <v>3.9533392964216501</v>
      </c>
      <c r="I100" s="69">
        <v>3.9798873014529499</v>
      </c>
      <c r="J100" s="69">
        <v>3.9983913528462001</v>
      </c>
      <c r="K100" s="69">
        <v>4.0038320040641002</v>
      </c>
      <c r="L100" s="69">
        <v>4.0158560070620499</v>
      </c>
      <c r="M100" s="69">
        <v>4.0647532251271503</v>
      </c>
      <c r="N100" s="69">
        <v>4.1332833546670003</v>
      </c>
      <c r="O100" s="69">
        <v>4.1388936305717996</v>
      </c>
      <c r="P100" s="69">
        <v>4.1735578096481003</v>
      </c>
      <c r="Q100" s="69">
        <v>4.2303265554458997</v>
      </c>
      <c r="R100" s="69">
        <v>4.2784812246243504</v>
      </c>
      <c r="S100" s="69">
        <v>4.3472713377097003</v>
      </c>
      <c r="T100" s="69">
        <v>4.3806811385862501</v>
      </c>
      <c r="U100" s="69">
        <v>4.4103338042475002</v>
      </c>
      <c r="V100" s="69">
        <v>4.4505700379812003</v>
      </c>
      <c r="W100" s="69">
        <v>4.2298010086667004</v>
      </c>
      <c r="X100" s="69">
        <v>4.2587728209835003</v>
      </c>
      <c r="Y100" s="69">
        <v>4.5323010705462501</v>
      </c>
      <c r="Z100" s="69">
        <v>4.53472718909204</v>
      </c>
      <c r="AA100" s="69">
        <v>4.9627194912694401</v>
      </c>
      <c r="AB100" s="69">
        <v>4.9266898491142097</v>
      </c>
      <c r="AC100" s="69">
        <v>4.7070366313057503</v>
      </c>
      <c r="AD100" s="69">
        <v>4.8300277475562901</v>
      </c>
      <c r="AE100" s="69">
        <v>4.91299655385418</v>
      </c>
      <c r="AF100" s="69">
        <v>4.9652248901165699</v>
      </c>
      <c r="AG100" s="69">
        <v>4.9377953979518097</v>
      </c>
      <c r="AH100" s="69">
        <v>4.9030012155286302</v>
      </c>
      <c r="AI100" s="69">
        <v>4.7750349565233199</v>
      </c>
      <c r="AJ100" s="69">
        <v>4.7701942719068597</v>
      </c>
      <c r="AK100" s="31">
        <f t="shared" si="83"/>
        <v>0.25392050346928596</v>
      </c>
      <c r="AL100" s="39">
        <f t="shared" si="84"/>
        <v>7.3258990842406391E-3</v>
      </c>
      <c r="AM100" s="39">
        <f t="shared" si="85"/>
        <v>-1.0137485192327489E-3</v>
      </c>
      <c r="AN100" s="46">
        <f t="shared" si="87"/>
        <v>2.9701657003069159E-2</v>
      </c>
    </row>
    <row r="101" spans="1:40" ht="14.5" hidden="1" outlineLevel="2" x14ac:dyDescent="0.35">
      <c r="A101" s="51" t="str">
        <f t="shared" si="102"/>
        <v>Nox</v>
      </c>
      <c r="B101" s="13" t="s">
        <v>37</v>
      </c>
      <c r="C101" s="13" t="s">
        <v>8</v>
      </c>
      <c r="D101" s="18" t="s">
        <v>8</v>
      </c>
      <c r="E101" s="60">
        <v>0.84326265482348195</v>
      </c>
      <c r="F101" s="69">
        <v>0.84334525872948196</v>
      </c>
      <c r="G101" s="69">
        <v>0.84338419593108205</v>
      </c>
      <c r="H101" s="69">
        <v>0.84345264844708201</v>
      </c>
      <c r="I101" s="69">
        <v>0.84343114761388205</v>
      </c>
      <c r="J101" s="69">
        <v>0.84408106914548198</v>
      </c>
      <c r="K101" s="69">
        <v>0.85318001111024899</v>
      </c>
      <c r="L101" s="69">
        <v>0.86547341762374097</v>
      </c>
      <c r="M101" s="69">
        <v>0.87845522919369201</v>
      </c>
      <c r="N101" s="69">
        <v>0.89058826267233504</v>
      </c>
      <c r="O101" s="69">
        <v>0.90469604923442304</v>
      </c>
      <c r="P101" s="69">
        <v>0.916044945694938</v>
      </c>
      <c r="Q101" s="69">
        <v>0.91273164477844704</v>
      </c>
      <c r="R101" s="69">
        <v>0.91280589488200903</v>
      </c>
      <c r="S101" s="69">
        <v>0.91406185298458298</v>
      </c>
      <c r="T101" s="69">
        <v>0.91524571592656201</v>
      </c>
      <c r="U101" s="69">
        <v>0.91122666219500004</v>
      </c>
      <c r="V101" s="69">
        <v>0.91101121316504097</v>
      </c>
      <c r="W101" s="69">
        <v>0.90690152121122303</v>
      </c>
      <c r="X101" s="69">
        <v>0.90125588161848702</v>
      </c>
      <c r="Y101" s="69">
        <v>0.89380562525584994</v>
      </c>
      <c r="Z101" s="69">
        <v>0.88669255651816603</v>
      </c>
      <c r="AA101" s="69">
        <v>0.87920249422459995</v>
      </c>
      <c r="AB101" s="69">
        <v>0.87381594199387203</v>
      </c>
      <c r="AC101" s="69">
        <v>0.85705269479692003</v>
      </c>
      <c r="AD101" s="69">
        <v>0.83780294070410899</v>
      </c>
      <c r="AE101" s="69">
        <v>0.82350019764237703</v>
      </c>
      <c r="AF101" s="69">
        <v>0.80733755027777698</v>
      </c>
      <c r="AG101" s="69">
        <v>0.790447242448441</v>
      </c>
      <c r="AH101" s="69">
        <v>0.78776382059446803</v>
      </c>
      <c r="AI101" s="69">
        <v>0.78766756330366805</v>
      </c>
      <c r="AJ101" s="69">
        <v>0.79109696939806795</v>
      </c>
      <c r="AK101" s="31">
        <f t="shared" si="83"/>
        <v>-6.1861728521979575E-2</v>
      </c>
      <c r="AL101" s="39">
        <f t="shared" si="84"/>
        <v>-2.0578130156529983E-3</v>
      </c>
      <c r="AM101" s="39">
        <f t="shared" si="85"/>
        <v>4.3538749774285623E-3</v>
      </c>
      <c r="AN101" s="46">
        <f t="shared" si="87"/>
        <v>4.9257723065094699E-3</v>
      </c>
    </row>
    <row r="102" spans="1:40" ht="15" collapsed="1" thickBot="1" x14ac:dyDescent="0.4">
      <c r="A102" s="51" t="str">
        <f t="shared" si="102"/>
        <v/>
      </c>
      <c r="B102" s="13"/>
      <c r="C102" s="13"/>
      <c r="D102" s="21" t="s">
        <v>38</v>
      </c>
      <c r="E102" s="62">
        <f>SUBTOTAL(9,E103:E110)</f>
        <v>0</v>
      </c>
      <c r="F102" s="71">
        <f t="shared" ref="F102:AH102" si="111">SUBTOTAL(9,F103:F110)</f>
        <v>0</v>
      </c>
      <c r="G102" s="71">
        <f t="shared" si="111"/>
        <v>0</v>
      </c>
      <c r="H102" s="71">
        <f t="shared" si="111"/>
        <v>0</v>
      </c>
      <c r="I102" s="71">
        <f t="shared" si="111"/>
        <v>0</v>
      </c>
      <c r="J102" s="71">
        <f t="shared" si="111"/>
        <v>0</v>
      </c>
      <c r="K102" s="71">
        <f t="shared" si="111"/>
        <v>0</v>
      </c>
      <c r="L102" s="71">
        <f t="shared" si="111"/>
        <v>0</v>
      </c>
      <c r="M102" s="71">
        <f t="shared" si="111"/>
        <v>0</v>
      </c>
      <c r="N102" s="71">
        <f t="shared" si="111"/>
        <v>0</v>
      </c>
      <c r="O102" s="71">
        <f t="shared" si="111"/>
        <v>0</v>
      </c>
      <c r="P102" s="71">
        <f t="shared" si="111"/>
        <v>0</v>
      </c>
      <c r="Q102" s="71">
        <f t="shared" si="111"/>
        <v>0</v>
      </c>
      <c r="R102" s="71">
        <f t="shared" si="111"/>
        <v>0</v>
      </c>
      <c r="S102" s="71">
        <f t="shared" si="111"/>
        <v>0</v>
      </c>
      <c r="T102" s="71">
        <f t="shared" si="111"/>
        <v>0</v>
      </c>
      <c r="U102" s="71">
        <f t="shared" si="111"/>
        <v>0</v>
      </c>
      <c r="V102" s="71">
        <f t="shared" si="111"/>
        <v>0</v>
      </c>
      <c r="W102" s="71">
        <f t="shared" si="111"/>
        <v>0</v>
      </c>
      <c r="X102" s="71">
        <f t="shared" si="111"/>
        <v>0</v>
      </c>
      <c r="Y102" s="71">
        <f t="shared" si="111"/>
        <v>0</v>
      </c>
      <c r="Z102" s="71">
        <f t="shared" si="111"/>
        <v>0</v>
      </c>
      <c r="AA102" s="71">
        <f t="shared" si="111"/>
        <v>0</v>
      </c>
      <c r="AB102" s="71">
        <f t="shared" si="111"/>
        <v>0</v>
      </c>
      <c r="AC102" s="71">
        <f t="shared" si="111"/>
        <v>0</v>
      </c>
      <c r="AD102" s="71">
        <f t="shared" si="111"/>
        <v>0</v>
      </c>
      <c r="AE102" s="71">
        <f t="shared" ref="AE102:AF102" si="112">SUBTOTAL(9,AE103:AE110)</f>
        <v>0</v>
      </c>
      <c r="AF102" s="71">
        <f t="shared" si="112"/>
        <v>0</v>
      </c>
      <c r="AG102" s="71">
        <f t="shared" ref="AG102" si="113">SUBTOTAL(9,AG103:AG110)</f>
        <v>0</v>
      </c>
      <c r="AH102" s="71">
        <f t="shared" si="111"/>
        <v>0</v>
      </c>
      <c r="AI102" s="71">
        <f t="shared" ref="AI102:AJ102" si="114">SUBTOTAL(9,AI103:AI110)</f>
        <v>0</v>
      </c>
      <c r="AJ102" s="71">
        <f t="shared" si="114"/>
        <v>0</v>
      </c>
      <c r="AK102" s="33" t="str">
        <f t="shared" si="83"/>
        <v/>
      </c>
      <c r="AL102" s="41" t="str">
        <f t="shared" si="84"/>
        <v/>
      </c>
      <c r="AM102" s="41" t="str">
        <f t="shared" si="85"/>
        <v/>
      </c>
      <c r="AN102" s="48">
        <f t="shared" si="87"/>
        <v>0</v>
      </c>
    </row>
    <row r="103" spans="1:40" ht="14.5" hidden="1" outlineLevel="1" x14ac:dyDescent="0.35">
      <c r="A103" s="51" t="str">
        <f t="shared" si="102"/>
        <v>Nox</v>
      </c>
      <c r="B103" s="13" t="s">
        <v>39</v>
      </c>
      <c r="C103" s="13"/>
      <c r="D103" s="22" t="s">
        <v>39</v>
      </c>
      <c r="E103" s="59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30" t="str">
        <f t="shared" si="83"/>
        <v/>
      </c>
      <c r="AL103" s="38" t="str">
        <f t="shared" si="84"/>
        <v/>
      </c>
      <c r="AM103" s="38" t="str">
        <f t="shared" si="85"/>
        <v/>
      </c>
      <c r="AN103" s="45">
        <f t="shared" si="87"/>
        <v>0</v>
      </c>
    </row>
    <row r="104" spans="1:40" ht="14.5" hidden="1" outlineLevel="1" x14ac:dyDescent="0.35">
      <c r="A104" s="51" t="str">
        <f t="shared" si="102"/>
        <v/>
      </c>
      <c r="B104" s="13"/>
      <c r="C104" s="13"/>
      <c r="D104" s="22" t="s">
        <v>40</v>
      </c>
      <c r="E104" s="59">
        <f>SUBTOTAL(9,E105:E108)</f>
        <v>0</v>
      </c>
      <c r="F104" s="67">
        <f t="shared" ref="F104:AH104" si="115">SUBTOTAL(9,F105:F108)</f>
        <v>0</v>
      </c>
      <c r="G104" s="67">
        <f t="shared" si="115"/>
        <v>0</v>
      </c>
      <c r="H104" s="67">
        <f t="shared" si="115"/>
        <v>0</v>
      </c>
      <c r="I104" s="67">
        <f t="shared" si="115"/>
        <v>0</v>
      </c>
      <c r="J104" s="67">
        <f t="shared" si="115"/>
        <v>0</v>
      </c>
      <c r="K104" s="67">
        <f t="shared" si="115"/>
        <v>0</v>
      </c>
      <c r="L104" s="67">
        <f t="shared" si="115"/>
        <v>0</v>
      </c>
      <c r="M104" s="67">
        <f t="shared" si="115"/>
        <v>0</v>
      </c>
      <c r="N104" s="67">
        <f t="shared" si="115"/>
        <v>0</v>
      </c>
      <c r="O104" s="67">
        <f t="shared" si="115"/>
        <v>0</v>
      </c>
      <c r="P104" s="67">
        <f t="shared" si="115"/>
        <v>0</v>
      </c>
      <c r="Q104" s="67">
        <f t="shared" si="115"/>
        <v>0</v>
      </c>
      <c r="R104" s="67">
        <f t="shared" si="115"/>
        <v>0</v>
      </c>
      <c r="S104" s="67">
        <f t="shared" si="115"/>
        <v>0</v>
      </c>
      <c r="T104" s="67">
        <f t="shared" si="115"/>
        <v>0</v>
      </c>
      <c r="U104" s="67">
        <f t="shared" si="115"/>
        <v>0</v>
      </c>
      <c r="V104" s="67">
        <f t="shared" si="115"/>
        <v>0</v>
      </c>
      <c r="W104" s="67">
        <f t="shared" si="115"/>
        <v>0</v>
      </c>
      <c r="X104" s="67">
        <f t="shared" si="115"/>
        <v>0</v>
      </c>
      <c r="Y104" s="67">
        <f t="shared" si="115"/>
        <v>0</v>
      </c>
      <c r="Z104" s="67">
        <f t="shared" si="115"/>
        <v>0</v>
      </c>
      <c r="AA104" s="67">
        <f t="shared" si="115"/>
        <v>0</v>
      </c>
      <c r="AB104" s="67">
        <f t="shared" si="115"/>
        <v>0</v>
      </c>
      <c r="AC104" s="67">
        <f t="shared" si="115"/>
        <v>0</v>
      </c>
      <c r="AD104" s="67">
        <f t="shared" si="115"/>
        <v>0</v>
      </c>
      <c r="AE104" s="67">
        <f t="shared" ref="AE104:AF104" si="116">SUBTOTAL(9,AE105:AE108)</f>
        <v>0</v>
      </c>
      <c r="AF104" s="67">
        <f t="shared" si="116"/>
        <v>0</v>
      </c>
      <c r="AG104" s="67">
        <f t="shared" ref="AG104" si="117">SUBTOTAL(9,AG105:AG108)</f>
        <v>0</v>
      </c>
      <c r="AH104" s="67">
        <f t="shared" si="115"/>
        <v>0</v>
      </c>
      <c r="AI104" s="67">
        <f t="shared" ref="AI104:AJ104" si="118">SUBTOTAL(9,AI105:AI108)</f>
        <v>0</v>
      </c>
      <c r="AJ104" s="67">
        <f t="shared" si="118"/>
        <v>0</v>
      </c>
      <c r="AK104" s="30" t="str">
        <f t="shared" si="83"/>
        <v/>
      </c>
      <c r="AL104" s="38" t="str">
        <f t="shared" si="84"/>
        <v/>
      </c>
      <c r="AM104" s="38" t="str">
        <f t="shared" si="85"/>
        <v/>
      </c>
      <c r="AN104" s="45">
        <f t="shared" si="87"/>
        <v>0</v>
      </c>
    </row>
    <row r="105" spans="1:40" ht="14.5" hidden="1" outlineLevel="2" x14ac:dyDescent="0.35">
      <c r="A105" s="51" t="str">
        <f t="shared" si="102"/>
        <v>Nox</v>
      </c>
      <c r="B105" s="13" t="s">
        <v>48</v>
      </c>
      <c r="C105" s="13"/>
      <c r="D105" s="23" t="s">
        <v>41</v>
      </c>
      <c r="E105" s="61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  <c r="AK105" s="32" t="str">
        <f t="shared" si="83"/>
        <v/>
      </c>
      <c r="AL105" s="40" t="str">
        <f t="shared" si="84"/>
        <v/>
      </c>
      <c r="AM105" s="40" t="str">
        <f t="shared" si="85"/>
        <v/>
      </c>
      <c r="AN105" s="47">
        <f t="shared" si="87"/>
        <v>0</v>
      </c>
    </row>
    <row r="106" spans="1:40" ht="14.5" hidden="1" outlineLevel="2" x14ac:dyDescent="0.35">
      <c r="A106" s="51" t="str">
        <f t="shared" si="102"/>
        <v>Nox</v>
      </c>
      <c r="B106" s="13" t="s">
        <v>49</v>
      </c>
      <c r="C106" s="13"/>
      <c r="D106" s="23" t="s">
        <v>42</v>
      </c>
      <c r="E106" s="61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32" t="str">
        <f t="shared" si="83"/>
        <v/>
      </c>
      <c r="AL106" s="40" t="str">
        <f t="shared" si="84"/>
        <v/>
      </c>
      <c r="AM106" s="40" t="str">
        <f t="shared" si="85"/>
        <v/>
      </c>
      <c r="AN106" s="47">
        <f t="shared" si="87"/>
        <v>0</v>
      </c>
    </row>
    <row r="107" spans="1:40" ht="14.5" hidden="1" outlineLevel="2" x14ac:dyDescent="0.35">
      <c r="A107" s="51" t="str">
        <f t="shared" si="102"/>
        <v>Nox</v>
      </c>
      <c r="B107" s="13" t="s">
        <v>50</v>
      </c>
      <c r="C107" s="13"/>
      <c r="D107" s="23" t="s">
        <v>43</v>
      </c>
      <c r="E107" s="61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  <c r="AK107" s="32" t="str">
        <f t="shared" si="83"/>
        <v/>
      </c>
      <c r="AL107" s="40" t="str">
        <f t="shared" si="84"/>
        <v/>
      </c>
      <c r="AM107" s="40" t="str">
        <f t="shared" si="85"/>
        <v/>
      </c>
      <c r="AN107" s="47">
        <f t="shared" si="87"/>
        <v>0</v>
      </c>
    </row>
    <row r="108" spans="1:40" ht="14.5" hidden="1" outlineLevel="2" x14ac:dyDescent="0.35">
      <c r="A108" s="51" t="str">
        <f t="shared" si="102"/>
        <v>Nox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83"/>
        <v/>
      </c>
      <c r="AL108" s="40" t="str">
        <f t="shared" si="84"/>
        <v/>
      </c>
      <c r="AM108" s="40" t="str">
        <f t="shared" si="85"/>
        <v/>
      </c>
      <c r="AN108" s="47">
        <f t="shared" si="87"/>
        <v>0</v>
      </c>
    </row>
    <row r="109" spans="1:40" ht="14.5" hidden="1" outlineLevel="1" x14ac:dyDescent="0.35">
      <c r="A109" s="51" t="str">
        <f t="shared" si="102"/>
        <v>Nox</v>
      </c>
      <c r="B109" s="50" t="s">
        <v>51</v>
      </c>
      <c r="C109" s="13"/>
      <c r="D109" s="22" t="s">
        <v>44</v>
      </c>
      <c r="E109" s="59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30" t="str">
        <f t="shared" si="83"/>
        <v/>
      </c>
      <c r="AL109" s="38" t="str">
        <f t="shared" si="84"/>
        <v/>
      </c>
      <c r="AM109" s="38" t="str">
        <f t="shared" si="85"/>
        <v/>
      </c>
      <c r="AN109" s="45">
        <f t="shared" si="87"/>
        <v>0</v>
      </c>
    </row>
    <row r="110" spans="1:40" ht="15" hidden="1" outlineLevel="1" thickBot="1" x14ac:dyDescent="0.4">
      <c r="A110" s="51" t="str">
        <f t="shared" si="102"/>
        <v>Nox</v>
      </c>
      <c r="B110" s="13" t="s">
        <v>45</v>
      </c>
      <c r="C110" s="13"/>
      <c r="D110" s="22" t="s">
        <v>45</v>
      </c>
      <c r="E110" s="59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30" t="str">
        <f t="shared" si="83"/>
        <v/>
      </c>
      <c r="AL110" s="38" t="str">
        <f t="shared" si="84"/>
        <v/>
      </c>
      <c r="AM110" s="38" t="str">
        <f t="shared" si="85"/>
        <v/>
      </c>
      <c r="AN110" s="45">
        <f t="shared" si="87"/>
        <v>0</v>
      </c>
    </row>
    <row r="111" spans="1:40" ht="14.5" collapsed="1" x14ac:dyDescent="0.35">
      <c r="A111" s="51" t="str">
        <f t="shared" si="102"/>
        <v/>
      </c>
      <c r="B111" s="13"/>
      <c r="C111" s="13"/>
      <c r="D111" s="24" t="s">
        <v>46</v>
      </c>
      <c r="E111" s="63">
        <f>SUBTOTAL(9,E113:E113)</f>
        <v>18.177503077845898</v>
      </c>
      <c r="F111" s="72">
        <f t="shared" ref="F111:AH111" si="119">SUBTOTAL(9,F112:F113)</f>
        <v>20.0690507886932</v>
      </c>
      <c r="G111" s="72">
        <f t="shared" si="119"/>
        <v>20.5882591404939</v>
      </c>
      <c r="H111" s="72">
        <f t="shared" si="119"/>
        <v>21.896753081897501</v>
      </c>
      <c r="I111" s="72">
        <f t="shared" si="119"/>
        <v>29.828108390357301</v>
      </c>
      <c r="J111" s="72">
        <f t="shared" si="119"/>
        <v>27.043051729397998</v>
      </c>
      <c r="K111" s="72">
        <f t="shared" si="119"/>
        <v>26.8185898260848</v>
      </c>
      <c r="L111" s="72">
        <f t="shared" si="119"/>
        <v>28.001187772568102</v>
      </c>
      <c r="M111" s="72">
        <f t="shared" si="119"/>
        <v>28.247788407874701</v>
      </c>
      <c r="N111" s="72">
        <f t="shared" si="119"/>
        <v>26.1231313738983</v>
      </c>
      <c r="O111" s="72">
        <f t="shared" si="119"/>
        <v>22.453957848936799</v>
      </c>
      <c r="P111" s="72">
        <f t="shared" si="119"/>
        <v>24.3997899329731</v>
      </c>
      <c r="Q111" s="72">
        <f t="shared" si="119"/>
        <v>26.3563344726415</v>
      </c>
      <c r="R111" s="72">
        <f t="shared" si="119"/>
        <v>25.489572364583402</v>
      </c>
      <c r="S111" s="72">
        <f t="shared" si="119"/>
        <v>24.341248081817099</v>
      </c>
      <c r="T111" s="72">
        <f t="shared" si="119"/>
        <v>30.45851879626256</v>
      </c>
      <c r="U111" s="72">
        <f t="shared" si="119"/>
        <v>29.638802691964983</v>
      </c>
      <c r="V111" s="72">
        <f t="shared" si="119"/>
        <v>30.481210746088664</v>
      </c>
      <c r="W111" s="72">
        <f t="shared" si="119"/>
        <v>33.22554713212606</v>
      </c>
      <c r="X111" s="72">
        <f t="shared" si="119"/>
        <v>30.742365009969248</v>
      </c>
      <c r="Y111" s="72">
        <f t="shared" si="119"/>
        <v>32.099938120469645</v>
      </c>
      <c r="Z111" s="72">
        <f t="shared" si="119"/>
        <v>30.730665049710638</v>
      </c>
      <c r="AA111" s="72">
        <f t="shared" si="119"/>
        <v>30.644146146855899</v>
      </c>
      <c r="AB111" s="72">
        <f t="shared" si="119"/>
        <v>30.351468580518702</v>
      </c>
      <c r="AC111" s="72">
        <f t="shared" si="119"/>
        <v>29.5281375289766</v>
      </c>
      <c r="AD111" s="72">
        <f t="shared" si="119"/>
        <v>32.880082496834198</v>
      </c>
      <c r="AE111" s="72">
        <f t="shared" ref="AE111:AF111" si="120">SUBTOTAL(9,AE112:AE113)</f>
        <v>33.321441008970297</v>
      </c>
      <c r="AF111" s="72">
        <f t="shared" si="120"/>
        <v>33.902919846502797</v>
      </c>
      <c r="AG111" s="72">
        <f t="shared" ref="AG111" si="121">SUBTOTAL(9,AG112:AG113)</f>
        <v>36.429664680458998</v>
      </c>
      <c r="AH111" s="72">
        <f t="shared" si="119"/>
        <v>37.205584884281699</v>
      </c>
      <c r="AI111" s="72">
        <f t="shared" ref="AI111:AJ111" si="122">SUBTOTAL(9,AI112:AI113)</f>
        <v>13.93075821217057</v>
      </c>
      <c r="AJ111" s="72">
        <f t="shared" si="122"/>
        <v>8.330057238186189</v>
      </c>
      <c r="AK111" s="34">
        <f t="shared" si="83"/>
        <v>-0.54173809227194858</v>
      </c>
      <c r="AL111" s="42">
        <f t="shared" si="84"/>
        <v>-2.4857273453394169E-2</v>
      </c>
      <c r="AM111" s="42">
        <f t="shared" si="85"/>
        <v>-0.40203848840699452</v>
      </c>
      <c r="AN111" s="49">
        <f t="shared" si="87"/>
        <v>5.1867175381441297E-2</v>
      </c>
    </row>
    <row r="112" spans="1:40" ht="14.5" hidden="1" outlineLevel="1" x14ac:dyDescent="0.35">
      <c r="A112" s="51" t="str">
        <f t="shared" si="102"/>
        <v>Nox</v>
      </c>
      <c r="B112" s="13" t="s">
        <v>52</v>
      </c>
      <c r="C112" s="13"/>
      <c r="D112" s="22" t="s">
        <v>32</v>
      </c>
      <c r="E112" s="55">
        <v>5.3591258213639996</v>
      </c>
      <c r="F112" s="55">
        <v>5.2024621110610001</v>
      </c>
      <c r="G112" s="55">
        <v>5.1110715793269996</v>
      </c>
      <c r="H112" s="55">
        <v>5.2056371929100003</v>
      </c>
      <c r="I112" s="55">
        <v>5.1889734632815001</v>
      </c>
      <c r="J112" s="55">
        <v>6.4783483349694997</v>
      </c>
      <c r="K112" s="55">
        <v>6.5659391340619999</v>
      </c>
      <c r="L112" s="55">
        <v>6.5885346269160001</v>
      </c>
      <c r="M112" s="55">
        <v>7.1448534368035004</v>
      </c>
      <c r="N112" s="55">
        <v>7.4187040337315002</v>
      </c>
      <c r="O112" s="55">
        <v>7.2474995882595001</v>
      </c>
      <c r="P112" s="55">
        <v>7.8359051494905003</v>
      </c>
      <c r="Q112" s="55">
        <v>7.8120092762495004</v>
      </c>
      <c r="R112" s="55">
        <v>8.0667536489845002</v>
      </c>
      <c r="S112" s="55">
        <v>8.9814833039249997</v>
      </c>
      <c r="T112" s="55">
        <v>9.5559451336822594</v>
      </c>
      <c r="U112" s="55">
        <v>9.1007633577724807</v>
      </c>
      <c r="V112" s="55">
        <v>9.2789906878201602</v>
      </c>
      <c r="W112" s="55">
        <v>9.5737711665883598</v>
      </c>
      <c r="X112" s="55">
        <v>8.9638836263779496</v>
      </c>
      <c r="Y112" s="55">
        <v>9.3426306998565494</v>
      </c>
      <c r="Z112" s="55">
        <v>9.8380846644355398</v>
      </c>
      <c r="AA112" s="55">
        <v>10.134701057542699</v>
      </c>
      <c r="AB112" s="55">
        <v>10.096592487066101</v>
      </c>
      <c r="AC112" s="55">
        <v>10.490159846453</v>
      </c>
      <c r="AD112" s="55">
        <v>11.0978571807679</v>
      </c>
      <c r="AE112" s="55">
        <v>13.221472306688099</v>
      </c>
      <c r="AF112" s="55">
        <v>14.8571127901978</v>
      </c>
      <c r="AG112" s="55">
        <v>15.643503917128999</v>
      </c>
      <c r="AH112" s="55">
        <v>15.5673166875793</v>
      </c>
      <c r="AI112" s="55">
        <v>6.3374823061919496</v>
      </c>
      <c r="AJ112" s="55">
        <v>3.6951893006227299</v>
      </c>
      <c r="AK112" s="30">
        <f>IFERROR(AJ112/E113-1,"")</f>
        <v>-0.79671634300938199</v>
      </c>
      <c r="AL112" s="40">
        <f>IFERROR(POWER(AJ112/E113,1/(AJ$11-E$11))-1,"")</f>
        <v>-5.0093794820725179E-2</v>
      </c>
      <c r="AM112" s="38">
        <f t="shared" si="85"/>
        <v>-0.41693102685077377</v>
      </c>
      <c r="AN112" s="45">
        <f t="shared" si="87"/>
        <v>2.3008129001134803E-2</v>
      </c>
    </row>
    <row r="113" spans="1:41" ht="14.5" hidden="1" outlineLevel="1" x14ac:dyDescent="0.35">
      <c r="A113" s="51" t="str">
        <f t="shared" si="102"/>
        <v>Nox</v>
      </c>
      <c r="B113" s="13" t="s">
        <v>53</v>
      </c>
      <c r="C113" s="13"/>
      <c r="D113" s="22" t="s">
        <v>33</v>
      </c>
      <c r="E113" s="83">
        <v>18.177503077845898</v>
      </c>
      <c r="F113" s="55">
        <v>14.866588677632199</v>
      </c>
      <c r="G113" s="55">
        <v>15.4771875611669</v>
      </c>
      <c r="H113" s="55">
        <v>16.6911158889875</v>
      </c>
      <c r="I113" s="55">
        <v>24.639134927075801</v>
      </c>
      <c r="J113" s="55">
        <v>20.564703394428498</v>
      </c>
      <c r="K113" s="55">
        <v>20.252650692022801</v>
      </c>
      <c r="L113" s="55">
        <v>21.412653145652101</v>
      </c>
      <c r="M113" s="55">
        <v>21.1029349710712</v>
      </c>
      <c r="N113" s="55">
        <v>18.704427340166799</v>
      </c>
      <c r="O113" s="55">
        <v>15.2064582606773</v>
      </c>
      <c r="P113" s="55">
        <v>16.5638847834826</v>
      </c>
      <c r="Q113" s="55">
        <v>18.544325196391998</v>
      </c>
      <c r="R113" s="55">
        <v>17.4228187155989</v>
      </c>
      <c r="S113" s="55">
        <v>15.359764777892099</v>
      </c>
      <c r="T113" s="55">
        <v>20.902573662580298</v>
      </c>
      <c r="U113" s="55">
        <v>20.538039334192501</v>
      </c>
      <c r="V113" s="55">
        <v>21.202220058268502</v>
      </c>
      <c r="W113" s="55">
        <v>23.651775965537698</v>
      </c>
      <c r="X113" s="55">
        <v>21.778481383591298</v>
      </c>
      <c r="Y113" s="55">
        <v>22.757307420613099</v>
      </c>
      <c r="Z113" s="55">
        <v>20.8925803852751</v>
      </c>
      <c r="AA113" s="55">
        <v>20.5094450893132</v>
      </c>
      <c r="AB113" s="55">
        <v>20.254876093452602</v>
      </c>
      <c r="AC113" s="55">
        <v>19.0379776825236</v>
      </c>
      <c r="AD113" s="55">
        <v>21.782225316066299</v>
      </c>
      <c r="AE113" s="55">
        <v>20.099968702282201</v>
      </c>
      <c r="AF113" s="55">
        <v>19.045807056305001</v>
      </c>
      <c r="AG113" s="55">
        <v>20.786160763329999</v>
      </c>
      <c r="AH113" s="55">
        <v>21.638268196702398</v>
      </c>
      <c r="AI113" s="80">
        <v>7.5932759059786203</v>
      </c>
      <c r="AJ113" s="80">
        <v>4.6348679375634596</v>
      </c>
      <c r="AK113" s="80">
        <v>4.6348679375634596</v>
      </c>
      <c r="AL113" s="30">
        <f t="shared" ref="AL113" si="123">IFERROR(AK113/F113-1,"")</f>
        <v>-0.68823594719231485</v>
      </c>
      <c r="AM113" s="40">
        <f>IFERROR(POWER(AK113/F113,1/(AJ$11-E$11))-1,"")</f>
        <v>-3.6899057882482822E-2</v>
      </c>
      <c r="AN113" s="38">
        <f t="shared" si="85"/>
        <v>0</v>
      </c>
      <c r="AO113" s="45">
        <f t="shared" si="87"/>
        <v>2.8859046380306497E-2</v>
      </c>
    </row>
    <row r="114" spans="1:41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1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outlinePr summaryBelow="0"/>
  </sheetPr>
  <dimension ref="A1:AN115"/>
  <sheetViews>
    <sheetView workbookViewId="0">
      <pane xSplit="4" ySplit="12" topLeftCell="E13" activePane="bottomRight" state="frozen"/>
      <selection activeCell="D1" sqref="D1"/>
      <selection pane="topRight" activeCell="E1" sqref="E1"/>
      <selection pane="bottomLeft" activeCell="D13" sqref="D13"/>
      <selection pane="bottomRight" activeCell="D1" sqref="D1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2.1640625" customWidth="1"/>
    <col min="5" max="36" width="10.58203125" customWidth="1"/>
    <col min="37" max="39" width="14.58203125" customWidth="1"/>
    <col min="40" max="40" width="20.58203125" customWidth="1"/>
  </cols>
  <sheetData>
    <row r="1" spans="1:40" ht="14.5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0" ht="14.5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4.5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0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0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0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0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0" ht="14.5" x14ac:dyDescent="0.35">
      <c r="A8" s="51"/>
      <c r="B8" s="1"/>
      <c r="C8" s="1"/>
      <c r="D8" s="4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0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0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0" ht="31" x14ac:dyDescent="0.35">
      <c r="A11" s="51"/>
      <c r="B11" s="8"/>
      <c r="C11" s="8"/>
      <c r="D11" s="9"/>
      <c r="E11" s="10">
        <v>1990</v>
      </c>
      <c r="F11" s="10">
        <v>1991</v>
      </c>
      <c r="G11" s="10">
        <v>1992</v>
      </c>
      <c r="H11" s="10">
        <v>1993</v>
      </c>
      <c r="I11" s="10">
        <v>1994</v>
      </c>
      <c r="J11" s="10">
        <v>1995</v>
      </c>
      <c r="K11" s="10">
        <v>1996</v>
      </c>
      <c r="L11" s="10">
        <v>1997</v>
      </c>
      <c r="M11" s="10">
        <v>1998</v>
      </c>
      <c r="N11" s="10">
        <v>1999</v>
      </c>
      <c r="O11" s="10">
        <v>2000</v>
      </c>
      <c r="P11" s="10">
        <v>2001</v>
      </c>
      <c r="Q11" s="10">
        <v>2002</v>
      </c>
      <c r="R11" s="10">
        <v>2003</v>
      </c>
      <c r="S11" s="10">
        <v>2004</v>
      </c>
      <c r="T11" s="10">
        <v>2005</v>
      </c>
      <c r="U11" s="10">
        <v>2006</v>
      </c>
      <c r="V11" s="10">
        <v>2007</v>
      </c>
      <c r="W11" s="10">
        <v>2008</v>
      </c>
      <c r="X11" s="10">
        <v>2009</v>
      </c>
      <c r="Y11" s="10">
        <v>2010</v>
      </c>
      <c r="Z11" s="10">
        <v>2011</v>
      </c>
      <c r="AA11" s="10">
        <v>2012</v>
      </c>
      <c r="AB11" s="10">
        <v>2013</v>
      </c>
      <c r="AC11" s="10">
        <v>2014</v>
      </c>
      <c r="AD11" s="10">
        <v>2015</v>
      </c>
      <c r="AE11" s="10">
        <v>2016</v>
      </c>
      <c r="AF11" s="10">
        <v>2017</v>
      </c>
      <c r="AG11" s="10">
        <v>2018</v>
      </c>
      <c r="AH11" s="82">
        <v>2019</v>
      </c>
      <c r="AI11" s="10">
        <v>2020</v>
      </c>
      <c r="AJ11" s="10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0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0" ht="15.5" x14ac:dyDescent="0.35">
      <c r="A13" s="51"/>
      <c r="B13" s="13"/>
      <c r="C13" s="13"/>
      <c r="D13" s="14" t="s">
        <v>1</v>
      </c>
      <c r="E13" s="56">
        <f>SUBTOTAL(9,E14:E110)</f>
        <v>108.67594849628166</v>
      </c>
      <c r="F13" s="64">
        <f t="shared" ref="F13:AH13" si="0">SUBTOTAL(9,F14:F110)</f>
        <v>108.26207220286992</v>
      </c>
      <c r="G13" s="64">
        <f t="shared" si="0"/>
        <v>110.9295842437993</v>
      </c>
      <c r="H13" s="64">
        <f t="shared" si="0"/>
        <v>111.18345820862427</v>
      </c>
      <c r="I13" s="64">
        <f t="shared" si="0"/>
        <v>117.05483132264807</v>
      </c>
      <c r="J13" s="64">
        <f t="shared" si="0"/>
        <v>118.39687404023908</v>
      </c>
      <c r="K13" s="64">
        <f t="shared" si="0"/>
        <v>118.1648322297074</v>
      </c>
      <c r="L13" s="64">
        <f t="shared" si="0"/>
        <v>121.54339992962109</v>
      </c>
      <c r="M13" s="64">
        <f t="shared" si="0"/>
        <v>122.52957494723806</v>
      </c>
      <c r="N13" s="64">
        <f t="shared" si="0"/>
        <v>124.22950127344066</v>
      </c>
      <c r="O13" s="64">
        <f t="shared" si="0"/>
        <v>123.99517973383314</v>
      </c>
      <c r="P13" s="64">
        <f t="shared" si="0"/>
        <v>125.04961276980686</v>
      </c>
      <c r="Q13" s="64">
        <f t="shared" si="0"/>
        <v>129.38146709582622</v>
      </c>
      <c r="R13" s="64">
        <f t="shared" si="0"/>
        <v>132.7645728890198</v>
      </c>
      <c r="S13" s="64">
        <f t="shared" si="0"/>
        <v>136.46440902943169</v>
      </c>
      <c r="T13" s="64">
        <f t="shared" si="0"/>
        <v>134.96570546866667</v>
      </c>
      <c r="U13" s="64">
        <f t="shared" si="0"/>
        <v>135.43569522106665</v>
      </c>
      <c r="V13" s="64">
        <f t="shared" si="0"/>
        <v>137.42657116931235</v>
      </c>
      <c r="W13" s="64">
        <f t="shared" si="0"/>
        <v>135.96043998764395</v>
      </c>
      <c r="X13" s="64">
        <f t="shared" si="0"/>
        <v>133.38833631323126</v>
      </c>
      <c r="Y13" s="64">
        <f t="shared" si="0"/>
        <v>134.18036464754195</v>
      </c>
      <c r="Z13" s="64">
        <f t="shared" si="0"/>
        <v>132.99624991832152</v>
      </c>
      <c r="AA13" s="64">
        <f t="shared" si="0"/>
        <v>131.06718134028586</v>
      </c>
      <c r="AB13" s="64">
        <f t="shared" si="0"/>
        <v>130.66227582755425</v>
      </c>
      <c r="AC13" s="64">
        <f t="shared" si="0"/>
        <v>130.75394319093385</v>
      </c>
      <c r="AD13" s="64">
        <f t="shared" si="0"/>
        <v>134.54953601352781</v>
      </c>
      <c r="AE13" s="64">
        <f t="shared" ref="AE13:AF13" si="1">SUBTOTAL(9,AE14:AE110)</f>
        <v>136.83497898127914</v>
      </c>
      <c r="AF13" s="64">
        <f t="shared" si="1"/>
        <v>139.95397083894377</v>
      </c>
      <c r="AG13" s="64">
        <f t="shared" ref="AG13" si="2">SUBTOTAL(9,AG14:AG110)</f>
        <v>138.64790387560669</v>
      </c>
      <c r="AH13" s="64">
        <f t="shared" si="0"/>
        <v>139.15088194531529</v>
      </c>
      <c r="AI13" s="64">
        <f t="shared" ref="AI13:AJ13" si="3">SUBTOTAL(9,AI14:AI110)</f>
        <v>123.8054570606479</v>
      </c>
      <c r="AJ13" s="64">
        <f t="shared" si="3"/>
        <v>125.98007928089149</v>
      </c>
      <c r="AK13" s="27">
        <f t="shared" ref="AK13:AK44" si="4">IFERROR(AJ13/E13-1,"")</f>
        <v>0.15922686688307941</v>
      </c>
      <c r="AL13" s="35">
        <f t="shared" ref="AL13:AL44" si="5">IFERROR(POWER(AJ13/E13,1/(AJ$11-E$11))-1,"")</f>
        <v>4.7776116899767018E-3</v>
      </c>
      <c r="AM13" s="35">
        <f t="shared" ref="AM13:AM44" si="6">IFERROR(AJ13/AI13-1,"")</f>
        <v>1.7564833343156394E-2</v>
      </c>
      <c r="AN13" s="26"/>
    </row>
    <row r="14" spans="1:40" ht="14.5" x14ac:dyDescent="0.35">
      <c r="A14" s="51"/>
      <c r="B14" s="13"/>
      <c r="C14" s="13"/>
      <c r="D14" s="15" t="s">
        <v>2</v>
      </c>
      <c r="E14" s="57">
        <f>SUBTOTAL(9,E15:E101)</f>
        <v>94.469040880758243</v>
      </c>
      <c r="F14" s="65">
        <f t="shared" ref="F14:AH14" si="7">SUBTOTAL(9,F15:F101)</f>
        <v>93.819583051523082</v>
      </c>
      <c r="G14" s="65">
        <f t="shared" si="7"/>
        <v>96.428183186254671</v>
      </c>
      <c r="H14" s="65">
        <f t="shared" si="7"/>
        <v>96.310644379119168</v>
      </c>
      <c r="I14" s="65">
        <f t="shared" si="7"/>
        <v>101.74308520567575</v>
      </c>
      <c r="J14" s="65">
        <f t="shared" si="7"/>
        <v>103.35892641773475</v>
      </c>
      <c r="K14" s="65">
        <f t="shared" si="7"/>
        <v>102.67021991263036</v>
      </c>
      <c r="L14" s="65">
        <f t="shared" si="7"/>
        <v>104.92902758538381</v>
      </c>
      <c r="M14" s="65">
        <f t="shared" si="7"/>
        <v>105.78633027223383</v>
      </c>
      <c r="N14" s="65">
        <f t="shared" si="7"/>
        <v>107.68302053615163</v>
      </c>
      <c r="O14" s="65">
        <f t="shared" si="7"/>
        <v>107.63408791136796</v>
      </c>
      <c r="P14" s="65">
        <f t="shared" si="7"/>
        <v>108.75579814174026</v>
      </c>
      <c r="Q14" s="65">
        <f t="shared" si="7"/>
        <v>112.58538257328411</v>
      </c>
      <c r="R14" s="65">
        <f t="shared" si="7"/>
        <v>116.13968407846606</v>
      </c>
      <c r="S14" s="65">
        <f t="shared" si="7"/>
        <v>119.95806706992917</v>
      </c>
      <c r="T14" s="65">
        <f t="shared" si="7"/>
        <v>118.27475531321838</v>
      </c>
      <c r="U14" s="65">
        <f t="shared" si="7"/>
        <v>119.25404505514823</v>
      </c>
      <c r="V14" s="65">
        <f t="shared" si="7"/>
        <v>121.01766063054257</v>
      </c>
      <c r="W14" s="65">
        <f t="shared" si="7"/>
        <v>119.10510486966908</v>
      </c>
      <c r="X14" s="65">
        <f t="shared" si="7"/>
        <v>116.84314702053308</v>
      </c>
      <c r="Y14" s="65">
        <f t="shared" si="7"/>
        <v>117.32900477796298</v>
      </c>
      <c r="Z14" s="65">
        <f t="shared" si="7"/>
        <v>116.00533854024931</v>
      </c>
      <c r="AA14" s="65">
        <f t="shared" si="7"/>
        <v>114.18918837553446</v>
      </c>
      <c r="AB14" s="65">
        <f t="shared" si="7"/>
        <v>114.25286836378929</v>
      </c>
      <c r="AC14" s="65">
        <f t="shared" si="7"/>
        <v>114.30528674359805</v>
      </c>
      <c r="AD14" s="65">
        <f t="shared" si="7"/>
        <v>117.30347385307216</v>
      </c>
      <c r="AE14" s="65">
        <f t="shared" ref="AE14:AF14" si="8">SUBTOTAL(9,AE15:AE101)</f>
        <v>119.56067066533033</v>
      </c>
      <c r="AF14" s="65">
        <f t="shared" si="8"/>
        <v>122.55512439312879</v>
      </c>
      <c r="AG14" s="65">
        <f t="shared" ref="AG14" si="9">SUBTOTAL(9,AG15:AG101)</f>
        <v>121.78650577675207</v>
      </c>
      <c r="AH14" s="65">
        <f t="shared" si="7"/>
        <v>121.78102893848626</v>
      </c>
      <c r="AI14" s="65">
        <f t="shared" ref="AI14:AJ14" si="10">SUBTOTAL(9,AI15:AI101)</f>
        <v>109.59399459754545</v>
      </c>
      <c r="AJ14" s="65">
        <f t="shared" si="10"/>
        <v>112.05428792883275</v>
      </c>
      <c r="AK14" s="28">
        <f t="shared" si="4"/>
        <v>0.18614825432885618</v>
      </c>
      <c r="AL14" s="36">
        <f t="shared" si="5"/>
        <v>5.5220063953769216E-3</v>
      </c>
      <c r="AM14" s="36">
        <f t="shared" si="6"/>
        <v>2.24491619301046E-2</v>
      </c>
      <c r="AN14" s="43">
        <f t="shared" ref="AN14:AN45" si="11">AJ14/$AJ$13</f>
        <v>0.88946036999223432</v>
      </c>
    </row>
    <row r="15" spans="1:40" ht="14.5" collapsed="1" x14ac:dyDescent="0.35">
      <c r="A15" s="51"/>
      <c r="B15" s="13"/>
      <c r="C15" s="13"/>
      <c r="D15" s="16" t="s">
        <v>3</v>
      </c>
      <c r="E15" s="58">
        <f>SUBTOTAL(9,E16:E27)</f>
        <v>0.4718134306767241</v>
      </c>
      <c r="F15" s="66">
        <f t="shared" ref="F15:AH15" si="12">SUBTOTAL(9,F16:F27)</f>
        <v>0.49129039141992281</v>
      </c>
      <c r="G15" s="66">
        <f t="shared" si="12"/>
        <v>0.59044888065528833</v>
      </c>
      <c r="H15" s="66">
        <f t="shared" si="12"/>
        <v>0.52970883144982328</v>
      </c>
      <c r="I15" s="66">
        <f t="shared" si="12"/>
        <v>0.44283088934959786</v>
      </c>
      <c r="J15" s="66">
        <f t="shared" si="12"/>
        <v>0.37927815392476449</v>
      </c>
      <c r="K15" s="66">
        <f t="shared" si="12"/>
        <v>0.4429371090465069</v>
      </c>
      <c r="L15" s="66">
        <f t="shared" si="12"/>
        <v>0.56357986303032737</v>
      </c>
      <c r="M15" s="66">
        <f t="shared" si="12"/>
        <v>0.43909096841401524</v>
      </c>
      <c r="N15" s="66">
        <f t="shared" si="12"/>
        <v>0.53691712078096132</v>
      </c>
      <c r="O15" s="66">
        <f t="shared" si="12"/>
        <v>0.51378725320894747</v>
      </c>
      <c r="P15" s="66">
        <f t="shared" si="12"/>
        <v>0.62354745937003864</v>
      </c>
      <c r="Q15" s="66">
        <f t="shared" si="12"/>
        <v>0.55693664069122206</v>
      </c>
      <c r="R15" s="66">
        <f t="shared" si="12"/>
        <v>0.61405113140219025</v>
      </c>
      <c r="S15" s="66">
        <f t="shared" si="12"/>
        <v>0.55153194037534814</v>
      </c>
      <c r="T15" s="66">
        <f t="shared" si="12"/>
        <v>0.69243413741202409</v>
      </c>
      <c r="U15" s="66">
        <f t="shared" si="12"/>
        <v>0.69044665293796204</v>
      </c>
      <c r="V15" s="66">
        <f t="shared" si="12"/>
        <v>0.6230250720401711</v>
      </c>
      <c r="W15" s="66">
        <f t="shared" si="12"/>
        <v>0.66972603947555809</v>
      </c>
      <c r="X15" s="66">
        <f t="shared" si="12"/>
        <v>0.53554322904014828</v>
      </c>
      <c r="Y15" s="66">
        <f t="shared" si="12"/>
        <v>0.52191187656304805</v>
      </c>
      <c r="Z15" s="66">
        <f t="shared" si="12"/>
        <v>0.47943388233001105</v>
      </c>
      <c r="AA15" s="66">
        <f t="shared" si="12"/>
        <v>0.56336639712340086</v>
      </c>
      <c r="AB15" s="66">
        <f t="shared" si="12"/>
        <v>0.48788926721882037</v>
      </c>
      <c r="AC15" s="66">
        <f t="shared" si="12"/>
        <v>0.42238141748044417</v>
      </c>
      <c r="AD15" s="66">
        <f t="shared" si="12"/>
        <v>0.40950507351700027</v>
      </c>
      <c r="AE15" s="66">
        <f t="shared" ref="AE15:AF15" si="13">SUBTOTAL(9,AE16:AE27)</f>
        <v>0.3368388182593226</v>
      </c>
      <c r="AF15" s="66">
        <f t="shared" si="13"/>
        <v>0.3876080153187284</v>
      </c>
      <c r="AG15" s="66">
        <f t="shared" ref="AG15" si="14">SUBTOTAL(9,AG16:AG27)</f>
        <v>0.36326370865400343</v>
      </c>
      <c r="AH15" s="66">
        <f t="shared" si="12"/>
        <v>0.40396614835799149</v>
      </c>
      <c r="AI15" s="66">
        <f t="shared" ref="AI15:AJ15" si="15">SUBTOTAL(9,AI16:AI27)</f>
        <v>0.41759362281210632</v>
      </c>
      <c r="AJ15" s="66">
        <f t="shared" si="15"/>
        <v>0.39513537180690306</v>
      </c>
      <c r="AK15" s="29">
        <f t="shared" si="4"/>
        <v>-0.16251775359561371</v>
      </c>
      <c r="AL15" s="37">
        <f t="shared" si="5"/>
        <v>-5.7048013973980405E-3</v>
      </c>
      <c r="AM15" s="37">
        <f t="shared" si="6"/>
        <v>-5.3780157977432075E-2</v>
      </c>
      <c r="AN15" s="44">
        <f t="shared" si="11"/>
        <v>3.1364908965161821E-3</v>
      </c>
    </row>
    <row r="16" spans="1:40" ht="14.5" hidden="1" outlineLevel="1" x14ac:dyDescent="0.35">
      <c r="A16" s="51"/>
      <c r="B16" s="13"/>
      <c r="C16" s="13"/>
      <c r="D16" s="17" t="s">
        <v>4</v>
      </c>
      <c r="E16" s="59">
        <f>SUBTOTAL(9,E17:E20)</f>
        <v>0.28153727521855343</v>
      </c>
      <c r="F16" s="67">
        <f t="shared" ref="F16:AH16" si="16">SUBTOTAL(9,F17:F20)</f>
        <v>0.32657190302773836</v>
      </c>
      <c r="G16" s="67">
        <f t="shared" si="16"/>
        <v>0.39693811193482864</v>
      </c>
      <c r="H16" s="67">
        <f t="shared" si="16"/>
        <v>0.33934508235115973</v>
      </c>
      <c r="I16" s="67">
        <f t="shared" si="16"/>
        <v>0.27186356536437906</v>
      </c>
      <c r="J16" s="67">
        <f t="shared" si="16"/>
        <v>0.24422125878585857</v>
      </c>
      <c r="K16" s="67">
        <f t="shared" si="16"/>
        <v>0.3258656316557012</v>
      </c>
      <c r="L16" s="67">
        <f t="shared" si="16"/>
        <v>0.47178953322743383</v>
      </c>
      <c r="M16" s="67">
        <f t="shared" si="16"/>
        <v>0.35454645858928269</v>
      </c>
      <c r="N16" s="67">
        <f t="shared" si="16"/>
        <v>0.45568864559932398</v>
      </c>
      <c r="O16" s="67">
        <f t="shared" si="16"/>
        <v>0.43452746983852797</v>
      </c>
      <c r="P16" s="67">
        <f t="shared" si="16"/>
        <v>0.54344998163017399</v>
      </c>
      <c r="Q16" s="67">
        <f t="shared" si="16"/>
        <v>0.47550256982273797</v>
      </c>
      <c r="R16" s="67">
        <f t="shared" si="16"/>
        <v>0.53476753739160909</v>
      </c>
      <c r="S16" s="67">
        <f t="shared" si="16"/>
        <v>0.47086803348648004</v>
      </c>
      <c r="T16" s="67">
        <f t="shared" si="16"/>
        <v>0.60942733425457918</v>
      </c>
      <c r="U16" s="67">
        <f t="shared" si="16"/>
        <v>0.60618977813263697</v>
      </c>
      <c r="V16" s="67">
        <f t="shared" si="16"/>
        <v>0.54410951222047821</v>
      </c>
      <c r="W16" s="67">
        <f t="shared" si="16"/>
        <v>0.59120036766133743</v>
      </c>
      <c r="X16" s="67">
        <f t="shared" si="16"/>
        <v>0.452798672897262</v>
      </c>
      <c r="Y16" s="67">
        <f t="shared" si="16"/>
        <v>0.43541540420727032</v>
      </c>
      <c r="Z16" s="67">
        <f t="shared" si="16"/>
        <v>0.38374451853162617</v>
      </c>
      <c r="AA16" s="67">
        <f t="shared" si="16"/>
        <v>0.46372993061351825</v>
      </c>
      <c r="AB16" s="67">
        <f t="shared" si="16"/>
        <v>0.39360208477167496</v>
      </c>
      <c r="AC16" s="67">
        <f t="shared" si="16"/>
        <v>0.32735407072216421</v>
      </c>
      <c r="AD16" s="67">
        <f t="shared" si="16"/>
        <v>0.31326287872739988</v>
      </c>
      <c r="AE16" s="67">
        <f t="shared" ref="AE16:AF16" si="17">SUBTOTAL(9,AE17:AE20)</f>
        <v>0.24969197898910822</v>
      </c>
      <c r="AF16" s="67">
        <f t="shared" si="17"/>
        <v>0.29722374670203572</v>
      </c>
      <c r="AG16" s="67">
        <f t="shared" ref="AG16" si="18">SUBTOTAL(9,AG17:AG20)</f>
        <v>0.27215038965418242</v>
      </c>
      <c r="AH16" s="67">
        <f t="shared" si="16"/>
        <v>0.31019691216511847</v>
      </c>
      <c r="AI16" s="67">
        <f t="shared" ref="AI16:AJ16" si="19">SUBTOTAL(9,AI17:AI20)</f>
        <v>0.34569370778549591</v>
      </c>
      <c r="AJ16" s="67">
        <f t="shared" si="19"/>
        <v>0.31876098641919109</v>
      </c>
      <c r="AK16" s="30">
        <f t="shared" si="4"/>
        <v>0.13221592477138744</v>
      </c>
      <c r="AL16" s="38">
        <f t="shared" si="5"/>
        <v>4.0137337937400375E-3</v>
      </c>
      <c r="AM16" s="38">
        <f t="shared" si="6"/>
        <v>-7.7909203319999842E-2</v>
      </c>
      <c r="AN16" s="45">
        <f t="shared" si="11"/>
        <v>2.5302491333448495E-3</v>
      </c>
    </row>
    <row r="17" spans="1:40" ht="14.5" hidden="1" outlineLevel="2" x14ac:dyDescent="0.35">
      <c r="A17" s="51" t="s">
        <v>63</v>
      </c>
      <c r="B17" s="13" t="s">
        <v>4</v>
      </c>
      <c r="C17" s="13" t="s">
        <v>5</v>
      </c>
      <c r="D17" s="18" t="s">
        <v>5</v>
      </c>
      <c r="E17" s="60">
        <v>0.25468652565</v>
      </c>
      <c r="F17" s="69">
        <v>0.3109619475</v>
      </c>
      <c r="G17" s="69">
        <v>0.33612919200000002</v>
      </c>
      <c r="H17" s="69">
        <v>0.31043091150000002</v>
      </c>
      <c r="I17" s="69">
        <v>0.24820101</v>
      </c>
      <c r="J17" s="69">
        <v>0.20928204449999999</v>
      </c>
      <c r="K17" s="69">
        <v>0.28940128158922901</v>
      </c>
      <c r="L17" s="69">
        <v>0.405946059516956</v>
      </c>
      <c r="M17" s="69">
        <v>0.311346743769922</v>
      </c>
      <c r="N17" s="69">
        <v>0.394457131876364</v>
      </c>
      <c r="O17" s="69">
        <v>0.38438382621997802</v>
      </c>
      <c r="P17" s="69">
        <v>0.46911016338767397</v>
      </c>
      <c r="Q17" s="69">
        <v>0.40047302267587798</v>
      </c>
      <c r="R17" s="69">
        <v>0.37325048038476899</v>
      </c>
      <c r="S17" s="69">
        <v>0.26019973076399999</v>
      </c>
      <c r="T17" s="69">
        <v>0.34569982051447701</v>
      </c>
      <c r="U17" s="69">
        <v>0.35420742261142202</v>
      </c>
      <c r="V17" s="69">
        <v>0.41188516599071601</v>
      </c>
      <c r="W17" s="69">
        <v>0.370929101241603</v>
      </c>
      <c r="X17" s="69">
        <v>0.31262925310168499</v>
      </c>
      <c r="Y17" s="69">
        <v>0.36087517372611699</v>
      </c>
      <c r="Z17" s="69">
        <v>0.29614818922965003</v>
      </c>
      <c r="AA17" s="69">
        <v>0.31547424019998899</v>
      </c>
      <c r="AB17" s="69">
        <v>0.30183030575236303</v>
      </c>
      <c r="AC17" s="69">
        <v>0.25496147256757101</v>
      </c>
      <c r="AD17" s="69">
        <v>0.246110998740762</v>
      </c>
      <c r="AE17" s="69">
        <v>0.21582300816736799</v>
      </c>
      <c r="AF17" s="69">
        <v>0.25872217144780602</v>
      </c>
      <c r="AG17" s="69">
        <v>0.21177510614213099</v>
      </c>
      <c r="AH17" s="69">
        <v>0.21458383608002601</v>
      </c>
      <c r="AI17" s="69">
        <v>0.234292837768247</v>
      </c>
      <c r="AJ17" s="69">
        <v>0.185734876556923</v>
      </c>
      <c r="AK17" s="31">
        <f t="shared" si="4"/>
        <v>-0.27073143707583891</v>
      </c>
      <c r="AL17" s="39">
        <f t="shared" si="5"/>
        <v>-1.0132612931533003E-2</v>
      </c>
      <c r="AM17" s="39">
        <f t="shared" si="6"/>
        <v>-0.20725328897742734</v>
      </c>
      <c r="AN17" s="46">
        <f t="shared" si="11"/>
        <v>1.4743194131732465E-3</v>
      </c>
    </row>
    <row r="18" spans="1:40" ht="14.5" hidden="1" outlineLevel="2" x14ac:dyDescent="0.35">
      <c r="A18" s="51" t="str">
        <f>IF(B18="","",A$17)</f>
        <v>NMVOCs</v>
      </c>
      <c r="B18" s="13" t="s">
        <v>4</v>
      </c>
      <c r="C18" s="13" t="s">
        <v>6</v>
      </c>
      <c r="D18" s="18" t="s">
        <v>6</v>
      </c>
      <c r="E18" s="60">
        <v>2.47269299073824E-2</v>
      </c>
      <c r="F18" s="69">
        <v>1.15132294757666E-2</v>
      </c>
      <c r="G18" s="69">
        <v>4.5980627866199102E-2</v>
      </c>
      <c r="H18" s="69">
        <v>2.24438674579624E-2</v>
      </c>
      <c r="I18" s="69">
        <v>1.9571913496987701E-2</v>
      </c>
      <c r="J18" s="69">
        <v>2.8695294655093701E-2</v>
      </c>
      <c r="K18" s="69">
        <v>3.14414629968022E-2</v>
      </c>
      <c r="L18" s="69">
        <v>6.1280092381386903E-2</v>
      </c>
      <c r="M18" s="69">
        <v>3.92232550182482E-2</v>
      </c>
      <c r="N18" s="69">
        <v>5.7050581087500003E-2</v>
      </c>
      <c r="O18" s="69">
        <v>4.6012316625000001E-2</v>
      </c>
      <c r="P18" s="69">
        <v>7.0448855262499999E-2</v>
      </c>
      <c r="Q18" s="69">
        <v>7.0622525094999999E-2</v>
      </c>
      <c r="R18" s="69">
        <v>0.15451189158</v>
      </c>
      <c r="S18" s="69">
        <v>0.20226421733700001</v>
      </c>
      <c r="T18" s="69">
        <v>0.25622803495000002</v>
      </c>
      <c r="U18" s="69">
        <v>0.24218310837370499</v>
      </c>
      <c r="V18" s="69">
        <v>0.12381938329394999</v>
      </c>
      <c r="W18" s="69">
        <v>0.20469522276923199</v>
      </c>
      <c r="X18" s="69">
        <v>0.13120133137486201</v>
      </c>
      <c r="Y18" s="69">
        <v>6.5713868638023795E-2</v>
      </c>
      <c r="Z18" s="69">
        <v>7.84056038387652E-2</v>
      </c>
      <c r="AA18" s="69">
        <v>0.139286086675971</v>
      </c>
      <c r="AB18" s="69">
        <v>8.3429813651796206E-2</v>
      </c>
      <c r="AC18" s="69">
        <v>6.2782835626058395E-2</v>
      </c>
      <c r="AD18" s="69">
        <v>5.6974178111964001E-2</v>
      </c>
      <c r="AE18" s="69">
        <v>2.3011911868749998E-2</v>
      </c>
      <c r="AF18" s="69">
        <v>2.6985029088746799E-2</v>
      </c>
      <c r="AG18" s="69">
        <v>4.8517379056276698E-2</v>
      </c>
      <c r="AH18" s="69">
        <v>8.3820999223182896E-2</v>
      </c>
      <c r="AI18" s="69">
        <v>9.2586986053735207E-2</v>
      </c>
      <c r="AJ18" s="69">
        <v>0.119911668325448</v>
      </c>
      <c r="AK18" s="31">
        <f t="shared" si="4"/>
        <v>3.8494361724076196</v>
      </c>
      <c r="AL18" s="39">
        <f t="shared" si="5"/>
        <v>5.2250334559709621E-2</v>
      </c>
      <c r="AM18" s="39">
        <f t="shared" si="6"/>
        <v>0.29512443850212633</v>
      </c>
      <c r="AN18" s="46">
        <f t="shared" si="11"/>
        <v>9.5183039262967083E-4</v>
      </c>
    </row>
    <row r="19" spans="1:40" ht="14.5" hidden="1" outlineLevel="2" x14ac:dyDescent="0.35">
      <c r="A19" s="51" t="str">
        <f t="shared" ref="A19:A84" si="20">IF(B19="","",A$17)</f>
        <v>NMVOCs</v>
      </c>
      <c r="B19" s="13" t="s">
        <v>4</v>
      </c>
      <c r="C19" s="13" t="s">
        <v>7</v>
      </c>
      <c r="D19" s="18" t="s">
        <v>7</v>
      </c>
      <c r="E19" s="60">
        <v>6.8856446117105297E-4</v>
      </c>
      <c r="F19" s="69">
        <v>1.4654248519717799E-3</v>
      </c>
      <c r="G19" s="69">
        <v>1.19577816686295E-2</v>
      </c>
      <c r="H19" s="69">
        <v>3.5997929931972802E-3</v>
      </c>
      <c r="I19" s="69">
        <v>1.2201314673913001E-3</v>
      </c>
      <c r="J19" s="69">
        <v>2.9187384107648602E-3</v>
      </c>
      <c r="K19" s="69">
        <v>1.1350442096700001E-3</v>
      </c>
      <c r="L19" s="69">
        <v>5.1749090909091102E-6</v>
      </c>
      <c r="M19" s="69">
        <v>1.8453174111251501E-4</v>
      </c>
      <c r="N19" s="69">
        <v>2.9186154600000001E-6</v>
      </c>
      <c r="O19" s="69">
        <v>9.2369355000000005E-7</v>
      </c>
      <c r="P19" s="69">
        <v>0</v>
      </c>
      <c r="Q19" s="69">
        <v>2.5920749999999999E-7</v>
      </c>
      <c r="R19" s="69">
        <v>1.1413584867E-3</v>
      </c>
      <c r="S19" s="69">
        <v>1.450449246E-3</v>
      </c>
      <c r="T19" s="69">
        <v>2.2305941858218799E-4</v>
      </c>
      <c r="U19" s="69">
        <v>1.3771333480699999E-3</v>
      </c>
      <c r="V19" s="69">
        <v>7.8980958052187502E-5</v>
      </c>
      <c r="W19" s="69">
        <v>7.5527432245575E-3</v>
      </c>
      <c r="X19" s="69">
        <v>5.3234657463E-4</v>
      </c>
      <c r="Y19" s="69">
        <v>1.2054505863E-4</v>
      </c>
      <c r="Z19" s="69">
        <v>9.3934343934380107E-5</v>
      </c>
      <c r="AA19" s="69">
        <v>1.91106972373211E-4</v>
      </c>
      <c r="AB19" s="69">
        <v>1.8879517188527401E-4</v>
      </c>
      <c r="AC19" s="69">
        <v>1.7790843852067201E-4</v>
      </c>
      <c r="AD19" s="69">
        <v>6.1277294203184997E-5</v>
      </c>
      <c r="AE19" s="69">
        <v>1.7774609435353101E-4</v>
      </c>
      <c r="AF19" s="69">
        <v>2.8652295317973999E-4</v>
      </c>
      <c r="AG19" s="69">
        <v>5.8218773824354395E-4</v>
      </c>
      <c r="AH19" s="69">
        <v>1.8153148077321699E-4</v>
      </c>
      <c r="AI19" s="69">
        <v>6.7837027804634603E-3</v>
      </c>
      <c r="AJ19" s="69">
        <v>1.4494969411268401E-3</v>
      </c>
      <c r="AK19" s="31">
        <f t="shared" si="4"/>
        <v>1.1050998459340415</v>
      </c>
      <c r="AL19" s="39">
        <f t="shared" si="5"/>
        <v>2.4302308724786448E-2</v>
      </c>
      <c r="AM19" s="39">
        <f t="shared" si="6"/>
        <v>-0.78632658475231565</v>
      </c>
      <c r="AN19" s="46">
        <f t="shared" si="11"/>
        <v>1.1505763049211687E-5</v>
      </c>
    </row>
    <row r="20" spans="1:40" ht="14.5" hidden="1" outlineLevel="2" x14ac:dyDescent="0.35">
      <c r="A20" s="51" t="str">
        <f t="shared" si="20"/>
        <v>NMVOCs</v>
      </c>
      <c r="B20" s="13" t="s">
        <v>4</v>
      </c>
      <c r="C20" s="13" t="s">
        <v>8</v>
      </c>
      <c r="D20" s="18" t="s">
        <v>8</v>
      </c>
      <c r="E20" s="60">
        <v>1.4352551999999999E-3</v>
      </c>
      <c r="F20" s="69">
        <v>2.6313012E-3</v>
      </c>
      <c r="G20" s="69">
        <v>2.8705103999999999E-3</v>
      </c>
      <c r="H20" s="69">
        <v>2.8705103999999999E-3</v>
      </c>
      <c r="I20" s="69">
        <v>2.8705103999999999E-3</v>
      </c>
      <c r="J20" s="69">
        <v>3.32518122E-3</v>
      </c>
      <c r="K20" s="69">
        <v>3.8878428599999999E-3</v>
      </c>
      <c r="L20" s="69">
        <v>4.5582064199999996E-3</v>
      </c>
      <c r="M20" s="69">
        <v>3.7919280600000002E-3</v>
      </c>
      <c r="N20" s="69">
        <v>4.1780140199999998E-3</v>
      </c>
      <c r="O20" s="69">
        <v>4.1304033E-3</v>
      </c>
      <c r="P20" s="69">
        <v>3.89096298E-3</v>
      </c>
      <c r="Q20" s="69">
        <v>4.4067628443600002E-3</v>
      </c>
      <c r="R20" s="69">
        <v>5.8638069401399998E-3</v>
      </c>
      <c r="S20" s="69">
        <v>6.9536361394799996E-3</v>
      </c>
      <c r="T20" s="69">
        <v>7.2764193715199998E-3</v>
      </c>
      <c r="U20" s="69">
        <v>8.4221137994400005E-3</v>
      </c>
      <c r="V20" s="69">
        <v>8.3259819777599994E-3</v>
      </c>
      <c r="W20" s="69">
        <v>8.0233004259450003E-3</v>
      </c>
      <c r="X20" s="69">
        <v>8.4357418460850007E-3</v>
      </c>
      <c r="Y20" s="69">
        <v>8.7058167844995E-3</v>
      </c>
      <c r="Z20" s="69">
        <v>9.0967911192765E-3</v>
      </c>
      <c r="AA20" s="69">
        <v>8.7784967651850006E-3</v>
      </c>
      <c r="AB20" s="69">
        <v>8.1531701956304992E-3</v>
      </c>
      <c r="AC20" s="69">
        <v>9.4318540900141506E-3</v>
      </c>
      <c r="AD20" s="69">
        <v>1.01164245804707E-2</v>
      </c>
      <c r="AE20" s="69">
        <v>1.06793128586367E-2</v>
      </c>
      <c r="AF20" s="69">
        <v>1.12300232123032E-2</v>
      </c>
      <c r="AG20" s="69">
        <v>1.1275716717531199E-2</v>
      </c>
      <c r="AH20" s="69">
        <v>1.1610545381136299E-2</v>
      </c>
      <c r="AI20" s="69">
        <v>1.2030181183050199E-2</v>
      </c>
      <c r="AJ20" s="69">
        <v>1.16649445956933E-2</v>
      </c>
      <c r="AK20" s="31">
        <f t="shared" si="4"/>
        <v>7.1274358704245078</v>
      </c>
      <c r="AL20" s="39">
        <f t="shared" si="5"/>
        <v>6.992501219667191E-2</v>
      </c>
      <c r="AM20" s="39">
        <f t="shared" si="6"/>
        <v>-3.0360023826698113E-2</v>
      </c>
      <c r="AN20" s="46">
        <f t="shared" si="11"/>
        <v>9.2593564492720755E-5</v>
      </c>
    </row>
    <row r="21" spans="1:40" ht="14.5" hidden="1" outlineLevel="1" x14ac:dyDescent="0.35">
      <c r="A21" s="51" t="str">
        <f t="shared" si="20"/>
        <v/>
      </c>
      <c r="B21" s="13"/>
      <c r="C21" s="13"/>
      <c r="D21" s="17" t="s">
        <v>9</v>
      </c>
      <c r="E21" s="59">
        <f>SUBTOTAL(9,E22:E23)</f>
        <v>5.6367507996424003E-2</v>
      </c>
      <c r="F21" s="67">
        <f t="shared" ref="F21:AH21" si="21">SUBTOTAL(9,F22:F23)</f>
        <v>5.5639120768162298E-2</v>
      </c>
      <c r="G21" s="67">
        <f t="shared" si="21"/>
        <v>5.5922411753322299E-2</v>
      </c>
      <c r="H21" s="67">
        <f t="shared" si="21"/>
        <v>6.0753662107206757E-2</v>
      </c>
      <c r="I21" s="67">
        <f t="shared" si="21"/>
        <v>6.3441747355706374E-2</v>
      </c>
      <c r="J21" s="67">
        <f t="shared" si="21"/>
        <v>5.9201610970490634E-2</v>
      </c>
      <c r="K21" s="67">
        <f t="shared" si="21"/>
        <v>5.9112142213653178E-2</v>
      </c>
      <c r="L21" s="67">
        <f t="shared" si="21"/>
        <v>6.1435423382040909E-2</v>
      </c>
      <c r="M21" s="67">
        <f t="shared" si="21"/>
        <v>6.3291077099513413E-2</v>
      </c>
      <c r="N21" s="67">
        <f t="shared" si="21"/>
        <v>6.0200894075633511E-2</v>
      </c>
      <c r="O21" s="67">
        <f t="shared" si="21"/>
        <v>6.0956302699605482E-2</v>
      </c>
      <c r="P21" s="67">
        <f t="shared" si="21"/>
        <v>6.0714077875714728E-2</v>
      </c>
      <c r="Q21" s="67">
        <f t="shared" si="21"/>
        <v>6.3576823547873626E-2</v>
      </c>
      <c r="R21" s="67">
        <f t="shared" si="21"/>
        <v>6.3714098184740608E-2</v>
      </c>
      <c r="S21" s="67">
        <f t="shared" si="21"/>
        <v>6.1485054623431248E-2</v>
      </c>
      <c r="T21" s="67">
        <f t="shared" si="21"/>
        <v>6.4145072430927666E-2</v>
      </c>
      <c r="U21" s="67">
        <f t="shared" si="21"/>
        <v>6.7407173589294614E-2</v>
      </c>
      <c r="V21" s="67">
        <f t="shared" si="21"/>
        <v>6.5281497710564573E-2</v>
      </c>
      <c r="W21" s="67">
        <f t="shared" si="21"/>
        <v>6.7245068871664704E-2</v>
      </c>
      <c r="X21" s="67">
        <f t="shared" si="21"/>
        <v>6.5712828686811997E-2</v>
      </c>
      <c r="Y21" s="67">
        <f t="shared" si="21"/>
        <v>6.6422153826240407E-2</v>
      </c>
      <c r="Z21" s="67">
        <f t="shared" si="21"/>
        <v>6.8281975056416505E-2</v>
      </c>
      <c r="AA21" s="67">
        <f t="shared" si="21"/>
        <v>6.8309230629045301E-2</v>
      </c>
      <c r="AB21" s="67">
        <f t="shared" si="21"/>
        <v>6.6401282377025958E-2</v>
      </c>
      <c r="AC21" s="67">
        <f t="shared" si="21"/>
        <v>6.4739302341342411E-2</v>
      </c>
      <c r="AD21" s="67">
        <f t="shared" si="21"/>
        <v>6.9064022199451736E-2</v>
      </c>
      <c r="AE21" s="67">
        <f t="shared" ref="AE21:AF21" si="22">SUBTOTAL(9,AE22:AE23)</f>
        <v>6.2930601907042097E-2</v>
      </c>
      <c r="AF21" s="67">
        <f t="shared" si="22"/>
        <v>6.4056718755503797E-2</v>
      </c>
      <c r="AG21" s="67">
        <f t="shared" ref="AG21" si="23">SUBTOTAL(9,AG22:AG23)</f>
        <v>5.9047653420669297E-2</v>
      </c>
      <c r="AH21" s="67">
        <f t="shared" si="21"/>
        <v>6.45325572565352E-2</v>
      </c>
      <c r="AI21" s="67">
        <f t="shared" ref="AI21:AJ21" si="24">SUBTOTAL(9,AI22:AI23)</f>
        <v>4.9847193756008698E-2</v>
      </c>
      <c r="AJ21" s="67">
        <f t="shared" si="24"/>
        <v>5.4978208125595979E-2</v>
      </c>
      <c r="AK21" s="30">
        <f t="shared" si="4"/>
        <v>-2.464717565509833E-2</v>
      </c>
      <c r="AL21" s="38">
        <f t="shared" si="5"/>
        <v>-8.047083813392808E-4</v>
      </c>
      <c r="AM21" s="38">
        <f t="shared" si="6"/>
        <v>0.10293486920652928</v>
      </c>
      <c r="AN21" s="45">
        <f t="shared" si="11"/>
        <v>4.3640398100570975E-4</v>
      </c>
    </row>
    <row r="22" spans="1:40" ht="14.5" hidden="1" outlineLevel="2" x14ac:dyDescent="0.35">
      <c r="A22" s="51" t="str">
        <f t="shared" si="20"/>
        <v>NMVOCs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7.1855886167046003E-4</v>
      </c>
      <c r="I22" s="69">
        <v>6.2049057419746798E-3</v>
      </c>
      <c r="J22" s="69">
        <v>4.3478679579116398E-3</v>
      </c>
      <c r="K22" s="69">
        <v>4.2509298900637801E-3</v>
      </c>
      <c r="L22" s="69">
        <v>1.58252482511271E-3</v>
      </c>
      <c r="M22" s="69">
        <v>4.3057020718971002E-4</v>
      </c>
      <c r="N22" s="69">
        <v>2.7625175837360999E-4</v>
      </c>
      <c r="O22" s="69">
        <v>4.6052102725570804E-3</v>
      </c>
      <c r="P22" s="69">
        <v>9.7655322609963003E-4</v>
      </c>
      <c r="Q22" s="69">
        <v>2.1763248281628299E-3</v>
      </c>
      <c r="R22" s="69">
        <v>3.3276273963021001E-4</v>
      </c>
      <c r="S22" s="69">
        <v>3.6406112924925002E-4</v>
      </c>
      <c r="T22" s="69">
        <v>4.8887875697369697E-3</v>
      </c>
      <c r="U22" s="69">
        <v>5.2070446387874102E-3</v>
      </c>
      <c r="V22" s="69">
        <v>6.9437890062552703E-3</v>
      </c>
      <c r="W22" s="69">
        <v>1.0397318244579699E-2</v>
      </c>
      <c r="X22" s="69">
        <v>1.1190695738302199E-2</v>
      </c>
      <c r="Y22" s="69">
        <v>7.9329286970795092E-3</v>
      </c>
      <c r="Z22" s="69">
        <v>1.0896621285839901E-2</v>
      </c>
      <c r="AA22" s="69">
        <v>1.16501734859039E-2</v>
      </c>
      <c r="AB22" s="69">
        <v>9.1626035609739601E-3</v>
      </c>
      <c r="AC22" s="69">
        <v>9.44407171761741E-3</v>
      </c>
      <c r="AD22" s="69">
        <v>9.1945540003767305E-3</v>
      </c>
      <c r="AE22" s="69">
        <v>1.3387118479598999E-2</v>
      </c>
      <c r="AF22" s="69">
        <v>1.44811243464923E-2</v>
      </c>
      <c r="AG22" s="69">
        <v>1.7600575937991501E-2</v>
      </c>
      <c r="AH22" s="69">
        <v>1.82153356466398E-2</v>
      </c>
      <c r="AI22" s="69">
        <v>1.23908233595473E-2</v>
      </c>
      <c r="AJ22" s="69">
        <v>9.3416405650414806E-3</v>
      </c>
      <c r="AK22" s="31" t="str">
        <f t="shared" si="4"/>
        <v/>
      </c>
      <c r="AL22" s="39" t="str">
        <f t="shared" si="5"/>
        <v/>
      </c>
      <c r="AM22" s="39">
        <f t="shared" si="6"/>
        <v>-0.24608395310198516</v>
      </c>
      <c r="AN22" s="46">
        <f t="shared" si="11"/>
        <v>7.4151727942739997E-5</v>
      </c>
    </row>
    <row r="23" spans="1:40" ht="14.5" hidden="1" outlineLevel="2" x14ac:dyDescent="0.35">
      <c r="A23" s="51" t="str">
        <f t="shared" si="20"/>
        <v>NMVOCs</v>
      </c>
      <c r="B23" s="13" t="s">
        <v>9</v>
      </c>
      <c r="C23" s="13" t="s">
        <v>10</v>
      </c>
      <c r="D23" s="18" t="s">
        <v>10</v>
      </c>
      <c r="E23" s="60">
        <v>5.6367507996424003E-2</v>
      </c>
      <c r="F23" s="69">
        <v>5.5639120768162298E-2</v>
      </c>
      <c r="G23" s="69">
        <v>5.5922411753322299E-2</v>
      </c>
      <c r="H23" s="69">
        <v>6.0035103245536299E-2</v>
      </c>
      <c r="I23" s="69">
        <v>5.7236841613731701E-2</v>
      </c>
      <c r="J23" s="69">
        <v>5.4853743012578997E-2</v>
      </c>
      <c r="K23" s="69">
        <v>5.4861212323589398E-2</v>
      </c>
      <c r="L23" s="69">
        <v>5.98528985569282E-2</v>
      </c>
      <c r="M23" s="69">
        <v>6.2860506892323698E-2</v>
      </c>
      <c r="N23" s="69">
        <v>5.9924642317259899E-2</v>
      </c>
      <c r="O23" s="69">
        <v>5.6351092427048402E-2</v>
      </c>
      <c r="P23" s="69">
        <v>5.9737524649615098E-2</v>
      </c>
      <c r="Q23" s="69">
        <v>6.1400498719710803E-2</v>
      </c>
      <c r="R23" s="69">
        <v>6.3381335445110404E-2</v>
      </c>
      <c r="S23" s="69">
        <v>6.1120993494181999E-2</v>
      </c>
      <c r="T23" s="69">
        <v>5.9256284861190701E-2</v>
      </c>
      <c r="U23" s="69">
        <v>6.2200128950507201E-2</v>
      </c>
      <c r="V23" s="69">
        <v>5.83377087043093E-2</v>
      </c>
      <c r="W23" s="69">
        <v>5.6847750627084997E-2</v>
      </c>
      <c r="X23" s="69">
        <v>5.4522132948509799E-2</v>
      </c>
      <c r="Y23" s="69">
        <v>5.8489225129160903E-2</v>
      </c>
      <c r="Z23" s="69">
        <v>5.7385353770576603E-2</v>
      </c>
      <c r="AA23" s="69">
        <v>5.66590571431414E-2</v>
      </c>
      <c r="AB23" s="69">
        <v>5.7238678816051998E-2</v>
      </c>
      <c r="AC23" s="69">
        <v>5.5295230623725003E-2</v>
      </c>
      <c r="AD23" s="69">
        <v>5.9869468199075002E-2</v>
      </c>
      <c r="AE23" s="69">
        <v>4.9543483427443101E-2</v>
      </c>
      <c r="AF23" s="69">
        <v>4.9575594409011499E-2</v>
      </c>
      <c r="AG23" s="69">
        <v>4.1447077482677799E-2</v>
      </c>
      <c r="AH23" s="69">
        <v>4.6317221609895397E-2</v>
      </c>
      <c r="AI23" s="69">
        <v>3.7456370396461401E-2</v>
      </c>
      <c r="AJ23" s="69">
        <v>4.5636567560554502E-2</v>
      </c>
      <c r="AK23" s="31">
        <f t="shared" si="4"/>
        <v>-0.19037457601549956</v>
      </c>
      <c r="AL23" s="39">
        <f t="shared" si="5"/>
        <v>-6.78922186350428E-3</v>
      </c>
      <c r="AM23" s="39">
        <f t="shared" si="6"/>
        <v>0.21839268133855017</v>
      </c>
      <c r="AN23" s="46">
        <f t="shared" si="11"/>
        <v>3.622522530629698E-4</v>
      </c>
    </row>
    <row r="24" spans="1:40" ht="14.5" hidden="1" outlineLevel="1" x14ac:dyDescent="0.35">
      <c r="A24" s="51" t="str">
        <f t="shared" si="20"/>
        <v>NMVOCs</v>
      </c>
      <c r="B24" s="13" t="s">
        <v>11</v>
      </c>
      <c r="C24" s="13" t="s">
        <v>5</v>
      </c>
      <c r="D24" s="17" t="s">
        <v>11</v>
      </c>
      <c r="E24" s="59">
        <v>0.115091376165946</v>
      </c>
      <c r="F24" s="67">
        <v>9.1417840787143906E-2</v>
      </c>
      <c r="G24" s="67">
        <v>0.113647505089749</v>
      </c>
      <c r="H24" s="67">
        <v>0.10486627037231699</v>
      </c>
      <c r="I24" s="67">
        <v>8.1846979631823594E-2</v>
      </c>
      <c r="J24" s="67">
        <v>5.2147654305149699E-2</v>
      </c>
      <c r="K24" s="67">
        <v>3.1892973177775001E-2</v>
      </c>
      <c r="L24" s="67">
        <v>2.5686974099134001E-3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>
        <f t="shared" si="4"/>
        <v>-1</v>
      </c>
      <c r="AL24" s="38">
        <f t="shared" si="5"/>
        <v>-1</v>
      </c>
      <c r="AM24" s="38" t="str">
        <f t="shared" si="6"/>
        <v/>
      </c>
      <c r="AN24" s="45">
        <f t="shared" si="11"/>
        <v>0</v>
      </c>
    </row>
    <row r="25" spans="1:40" ht="14.5" hidden="1" outlineLevel="1" x14ac:dyDescent="0.35">
      <c r="A25" s="51" t="str">
        <f t="shared" si="20"/>
        <v/>
      </c>
      <c r="B25" s="13"/>
      <c r="C25" s="13"/>
      <c r="D25" s="17" t="s">
        <v>12</v>
      </c>
      <c r="E25" s="59">
        <f>SUBTOTAL(9,E26:E27)</f>
        <v>1.88172712958007E-2</v>
      </c>
      <c r="F25" s="67">
        <f t="shared" ref="F25:AH25" si="25">SUBTOTAL(9,F26:F27)</f>
        <v>1.76615268368783E-2</v>
      </c>
      <c r="G25" s="67">
        <f t="shared" si="25"/>
        <v>2.3940851877388401E-2</v>
      </c>
      <c r="H25" s="67">
        <f t="shared" si="25"/>
        <v>2.47438166191398E-2</v>
      </c>
      <c r="I25" s="67">
        <f t="shared" si="25"/>
        <v>2.5678596997688801E-2</v>
      </c>
      <c r="J25" s="67">
        <f t="shared" si="25"/>
        <v>2.3707629863265599E-2</v>
      </c>
      <c r="K25" s="67">
        <f t="shared" si="25"/>
        <v>2.6066361999377501E-2</v>
      </c>
      <c r="L25" s="67">
        <f t="shared" si="25"/>
        <v>2.77862090109392E-2</v>
      </c>
      <c r="M25" s="67">
        <f t="shared" si="25"/>
        <v>2.1253432725219099E-2</v>
      </c>
      <c r="N25" s="67">
        <f t="shared" si="25"/>
        <v>2.10275811060039E-2</v>
      </c>
      <c r="O25" s="67">
        <f t="shared" si="25"/>
        <v>1.8303480670814099E-2</v>
      </c>
      <c r="P25" s="67">
        <f t="shared" si="25"/>
        <v>1.93833998641499E-2</v>
      </c>
      <c r="Q25" s="67">
        <f t="shared" si="25"/>
        <v>1.78572473206105E-2</v>
      </c>
      <c r="R25" s="67">
        <f t="shared" si="25"/>
        <v>1.5569495825840499E-2</v>
      </c>
      <c r="S25" s="67">
        <f t="shared" si="25"/>
        <v>1.9178852265436801E-2</v>
      </c>
      <c r="T25" s="67">
        <f t="shared" si="25"/>
        <v>1.8861730726517201E-2</v>
      </c>
      <c r="U25" s="67">
        <f t="shared" si="25"/>
        <v>1.6849701216030501E-2</v>
      </c>
      <c r="V25" s="67">
        <f t="shared" si="25"/>
        <v>1.3634062109128301E-2</v>
      </c>
      <c r="W25" s="67">
        <f t="shared" si="25"/>
        <v>1.12806029425559E-2</v>
      </c>
      <c r="X25" s="67">
        <f t="shared" si="25"/>
        <v>1.7031727456074237E-2</v>
      </c>
      <c r="Y25" s="67">
        <f t="shared" si="25"/>
        <v>2.00743185295373E-2</v>
      </c>
      <c r="Z25" s="67">
        <f t="shared" si="25"/>
        <v>2.740738874196836E-2</v>
      </c>
      <c r="AA25" s="67">
        <f t="shared" si="25"/>
        <v>3.1327235880837231E-2</v>
      </c>
      <c r="AB25" s="67">
        <f t="shared" si="25"/>
        <v>2.7885900070119429E-2</v>
      </c>
      <c r="AC25" s="67">
        <f t="shared" si="25"/>
        <v>3.0288044416937544E-2</v>
      </c>
      <c r="AD25" s="67">
        <f t="shared" si="25"/>
        <v>2.7178172590148666E-2</v>
      </c>
      <c r="AE25" s="67">
        <f t="shared" ref="AE25:AF25" si="26">SUBTOTAL(9,AE26:AE27)</f>
        <v>2.4216237363172299E-2</v>
      </c>
      <c r="AF25" s="67">
        <f t="shared" si="26"/>
        <v>2.6327549861188897E-2</v>
      </c>
      <c r="AG25" s="67">
        <f t="shared" ref="AG25" si="27">SUBTOTAL(9,AG26:AG27)</f>
        <v>3.2065665579151699E-2</v>
      </c>
      <c r="AH25" s="67">
        <f t="shared" si="25"/>
        <v>2.9236678936337902E-2</v>
      </c>
      <c r="AI25" s="67">
        <f t="shared" ref="AI25:AJ25" si="28">SUBTOTAL(9,AI26:AI27)</f>
        <v>2.2052721270601799E-2</v>
      </c>
      <c r="AJ25" s="67">
        <f t="shared" si="28"/>
        <v>2.1396177262115998E-2</v>
      </c>
      <c r="AK25" s="30">
        <f t="shared" si="4"/>
        <v>0.13704994341505894</v>
      </c>
      <c r="AL25" s="38">
        <f t="shared" si="5"/>
        <v>4.1517281725811372E-3</v>
      </c>
      <c r="AM25" s="38">
        <f t="shared" si="6"/>
        <v>-2.9771564263183725E-2</v>
      </c>
      <c r="AN25" s="45">
        <f t="shared" si="11"/>
        <v>1.6983778216562328E-4</v>
      </c>
    </row>
    <row r="26" spans="1:40" ht="14.5" hidden="1" outlineLevel="2" x14ac:dyDescent="0.35">
      <c r="A26" s="51" t="str">
        <f t="shared" si="20"/>
        <v>NMVOCs</v>
      </c>
      <c r="B26" s="13" t="s">
        <v>12</v>
      </c>
      <c r="C26" s="13" t="s">
        <v>10</v>
      </c>
      <c r="D26" s="18" t="s">
        <v>10</v>
      </c>
      <c r="E26" s="60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9.0299205747243895E-4</v>
      </c>
      <c r="Y26" s="69">
        <v>4.9600000000000002E-4</v>
      </c>
      <c r="Z26" s="69">
        <v>9.5058060104560499E-5</v>
      </c>
      <c r="AA26" s="69">
        <v>1.97332766721031E-4</v>
      </c>
      <c r="AB26" s="69">
        <v>5.6239171775313002E-4</v>
      </c>
      <c r="AC26" s="69">
        <v>6.6999378601094505E-4</v>
      </c>
      <c r="AD26" s="69">
        <v>6.5000791104768995E-5</v>
      </c>
      <c r="AE26" s="69">
        <v>1.4200000000000001E-4</v>
      </c>
      <c r="AF26" s="69">
        <v>3.3000000000000003E-5</v>
      </c>
      <c r="AG26" s="69">
        <v>5.2000000000000002E-6</v>
      </c>
      <c r="AH26" s="69">
        <v>5.2000000000000002E-6</v>
      </c>
      <c r="AI26" s="69">
        <v>5.2000000000000002E-6</v>
      </c>
      <c r="AJ26" s="69">
        <v>8.7405499999999999E-4</v>
      </c>
      <c r="AK26" s="31" t="str">
        <f t="shared" si="4"/>
        <v/>
      </c>
      <c r="AL26" s="39" t="str">
        <f t="shared" si="5"/>
        <v/>
      </c>
      <c r="AM26" s="39">
        <f t="shared" si="6"/>
        <v>167.08750000000001</v>
      </c>
      <c r="AN26" s="46">
        <f t="shared" si="11"/>
        <v>6.9380413553412938E-6</v>
      </c>
    </row>
    <row r="27" spans="1:40" ht="14.5" hidden="1" outlineLevel="2" x14ac:dyDescent="0.35">
      <c r="A27" s="51" t="str">
        <f t="shared" si="20"/>
        <v>NMVOCs</v>
      </c>
      <c r="B27" s="13" t="s">
        <v>12</v>
      </c>
      <c r="C27" s="13" t="s">
        <v>5</v>
      </c>
      <c r="D27" s="18" t="s">
        <v>5</v>
      </c>
      <c r="E27" s="60">
        <v>1.88172712958007E-2</v>
      </c>
      <c r="F27" s="69">
        <v>1.76615268368783E-2</v>
      </c>
      <c r="G27" s="69">
        <v>2.3940851877388401E-2</v>
      </c>
      <c r="H27" s="69">
        <v>2.47438166191398E-2</v>
      </c>
      <c r="I27" s="69">
        <v>2.5678596997688801E-2</v>
      </c>
      <c r="J27" s="69">
        <v>2.3707629863265599E-2</v>
      </c>
      <c r="K27" s="69">
        <v>2.6066361999377501E-2</v>
      </c>
      <c r="L27" s="69">
        <v>2.77862090109392E-2</v>
      </c>
      <c r="M27" s="69">
        <v>2.1253432725219099E-2</v>
      </c>
      <c r="N27" s="69">
        <v>2.10275811060039E-2</v>
      </c>
      <c r="O27" s="69">
        <v>1.8303480670814099E-2</v>
      </c>
      <c r="P27" s="69">
        <v>1.93833998641499E-2</v>
      </c>
      <c r="Q27" s="69">
        <v>1.78572473206105E-2</v>
      </c>
      <c r="R27" s="69">
        <v>1.5569495825840499E-2</v>
      </c>
      <c r="S27" s="69">
        <v>1.9178852265436801E-2</v>
      </c>
      <c r="T27" s="69">
        <v>1.8861730726517201E-2</v>
      </c>
      <c r="U27" s="69">
        <v>1.6849701216030501E-2</v>
      </c>
      <c r="V27" s="69">
        <v>1.3634062109128301E-2</v>
      </c>
      <c r="W27" s="69">
        <v>1.12806029425559E-2</v>
      </c>
      <c r="X27" s="69">
        <v>1.6128735398601799E-2</v>
      </c>
      <c r="Y27" s="69">
        <v>1.95783185295373E-2</v>
      </c>
      <c r="Z27" s="69">
        <v>2.7312330681863801E-2</v>
      </c>
      <c r="AA27" s="69">
        <v>3.11299031141162E-2</v>
      </c>
      <c r="AB27" s="69">
        <v>2.7323508352366299E-2</v>
      </c>
      <c r="AC27" s="69">
        <v>2.9618050630926599E-2</v>
      </c>
      <c r="AD27" s="69">
        <v>2.7113171799043899E-2</v>
      </c>
      <c r="AE27" s="69">
        <v>2.40742373631723E-2</v>
      </c>
      <c r="AF27" s="69">
        <v>2.6294549861188898E-2</v>
      </c>
      <c r="AG27" s="69">
        <v>3.2060465579151702E-2</v>
      </c>
      <c r="AH27" s="69">
        <v>2.9231478936337901E-2</v>
      </c>
      <c r="AI27" s="69">
        <v>2.2047521270601798E-2</v>
      </c>
      <c r="AJ27" s="69">
        <v>2.0522122262115999E-2</v>
      </c>
      <c r="AK27" s="31">
        <f t="shared" si="4"/>
        <v>9.060032878920965E-2</v>
      </c>
      <c r="AL27" s="39">
        <f t="shared" si="5"/>
        <v>2.8016044367484838E-3</v>
      </c>
      <c r="AM27" s="39">
        <f t="shared" si="6"/>
        <v>-6.9186870930464606E-2</v>
      </c>
      <c r="AN27" s="46">
        <f t="shared" si="11"/>
        <v>1.6289974081028197E-4</v>
      </c>
    </row>
    <row r="28" spans="1:40" ht="14.5" collapsed="1" x14ac:dyDescent="0.35">
      <c r="A28" s="51" t="str">
        <f t="shared" si="20"/>
        <v/>
      </c>
      <c r="B28" s="13"/>
      <c r="C28" s="13"/>
      <c r="D28" s="16" t="s">
        <v>13</v>
      </c>
      <c r="E28" s="58">
        <f>SUBTOTAL(9,E29:E68)</f>
        <v>3.4117980629560578</v>
      </c>
      <c r="F28" s="66">
        <f t="shared" ref="F28:AH28" si="29">SUBTOTAL(9,F29:F68)</f>
        <v>3.2884336369700424</v>
      </c>
      <c r="G28" s="66">
        <f t="shared" si="29"/>
        <v>3.911851618680521</v>
      </c>
      <c r="H28" s="66">
        <f t="shared" si="29"/>
        <v>3.4240547191006763</v>
      </c>
      <c r="I28" s="66">
        <f t="shared" si="29"/>
        <v>3.4276061780367382</v>
      </c>
      <c r="J28" s="66">
        <f t="shared" si="29"/>
        <v>3.4618275912432264</v>
      </c>
      <c r="K28" s="66">
        <f t="shared" si="29"/>
        <v>3.5963268660591958</v>
      </c>
      <c r="L28" s="66">
        <f t="shared" si="29"/>
        <v>3.0234459117775181</v>
      </c>
      <c r="M28" s="66">
        <f t="shared" si="29"/>
        <v>2.7627983297851162</v>
      </c>
      <c r="N28" s="66">
        <f t="shared" si="29"/>
        <v>2.9154698998631292</v>
      </c>
      <c r="O28" s="66">
        <f t="shared" si="29"/>
        <v>3.107937952927883</v>
      </c>
      <c r="P28" s="66">
        <f t="shared" si="29"/>
        <v>3.2245710026630592</v>
      </c>
      <c r="Q28" s="66">
        <f t="shared" si="29"/>
        <v>3.3986908938829665</v>
      </c>
      <c r="R28" s="66">
        <f t="shared" si="29"/>
        <v>3.4640483212155315</v>
      </c>
      <c r="S28" s="66">
        <f t="shared" si="29"/>
        <v>3.6985275102467381</v>
      </c>
      <c r="T28" s="66">
        <f t="shared" si="29"/>
        <v>3.684375119968216</v>
      </c>
      <c r="U28" s="66">
        <f t="shared" si="29"/>
        <v>3.7160026719267547</v>
      </c>
      <c r="V28" s="66">
        <f t="shared" si="29"/>
        <v>3.6756395543968901</v>
      </c>
      <c r="W28" s="66">
        <f t="shared" si="29"/>
        <v>3.5431878153692997</v>
      </c>
      <c r="X28" s="66">
        <f t="shared" si="29"/>
        <v>3.3264663953495104</v>
      </c>
      <c r="Y28" s="66">
        <f t="shared" si="29"/>
        <v>3.3017707599320465</v>
      </c>
      <c r="Z28" s="66">
        <f t="shared" si="29"/>
        <v>3.4037008861678855</v>
      </c>
      <c r="AA28" s="66">
        <f t="shared" si="29"/>
        <v>3.3814838560004996</v>
      </c>
      <c r="AB28" s="66">
        <f t="shared" si="29"/>
        <v>3.4814964134016293</v>
      </c>
      <c r="AC28" s="66">
        <f t="shared" si="29"/>
        <v>3.3973325471955178</v>
      </c>
      <c r="AD28" s="66">
        <f t="shared" si="29"/>
        <v>3.7073208592321003</v>
      </c>
      <c r="AE28" s="66">
        <f t="shared" ref="AE28:AF28" si="30">SUBTOTAL(9,AE29:AE68)</f>
        <v>3.7905760599321399</v>
      </c>
      <c r="AF28" s="66">
        <f t="shared" si="30"/>
        <v>3.6553933095739577</v>
      </c>
      <c r="AG28" s="66">
        <f t="shared" ref="AG28" si="31">SUBTOTAL(9,AG29:AG68)</f>
        <v>3.6408392218715777</v>
      </c>
      <c r="AH28" s="66">
        <f t="shared" si="29"/>
        <v>3.7945629539742503</v>
      </c>
      <c r="AI28" s="66">
        <f t="shared" ref="AI28:AJ28" si="32">SUBTOTAL(9,AI29:AI68)</f>
        <v>3.3642065328843787</v>
      </c>
      <c r="AJ28" s="66">
        <f t="shared" si="32"/>
        <v>3.8791216407794837</v>
      </c>
      <c r="AK28" s="29">
        <f t="shared" si="4"/>
        <v>0.13697281292742347</v>
      </c>
      <c r="AL28" s="37">
        <f t="shared" si="5"/>
        <v>4.1495308266314979E-3</v>
      </c>
      <c r="AM28" s="37">
        <f t="shared" si="6"/>
        <v>0.15305692526957637</v>
      </c>
      <c r="AN28" s="44">
        <f t="shared" si="11"/>
        <v>3.0791547861550396E-2</v>
      </c>
    </row>
    <row r="29" spans="1:40" ht="14.5" hidden="1" outlineLevel="1" collapsed="1" x14ac:dyDescent="0.35">
      <c r="A29" s="51" t="str">
        <f t="shared" si="20"/>
        <v/>
      </c>
      <c r="B29" s="13"/>
      <c r="C29" s="13"/>
      <c r="D29" s="17" t="s">
        <v>14</v>
      </c>
      <c r="E29" s="59">
        <f>SUBTOTAL(9,E30:E32)</f>
        <v>0.65916890894631419</v>
      </c>
      <c r="F29" s="67">
        <f t="shared" ref="F29:AH29" si="33">SUBTOTAL(9,F30:F32)</f>
        <v>0.58224600380475522</v>
      </c>
      <c r="G29" s="67">
        <f t="shared" si="33"/>
        <v>0.60857047732054825</v>
      </c>
      <c r="H29" s="67">
        <f t="shared" si="33"/>
        <v>0.63608604358887921</v>
      </c>
      <c r="I29" s="67">
        <f t="shared" si="33"/>
        <v>0.64409412456344017</v>
      </c>
      <c r="J29" s="67">
        <f t="shared" si="33"/>
        <v>0.68644409384798621</v>
      </c>
      <c r="K29" s="67">
        <f t="shared" si="33"/>
        <v>0.65873555685948726</v>
      </c>
      <c r="L29" s="67">
        <f t="shared" si="33"/>
        <v>0.63236369350871113</v>
      </c>
      <c r="M29" s="67">
        <f t="shared" si="33"/>
        <v>0.55073167275075219</v>
      </c>
      <c r="N29" s="67">
        <f t="shared" si="33"/>
        <v>0.55356577241746419</v>
      </c>
      <c r="O29" s="67">
        <f t="shared" si="33"/>
        <v>0.56573124361791016</v>
      </c>
      <c r="P29" s="67">
        <f t="shared" si="33"/>
        <v>0.59187855335507722</v>
      </c>
      <c r="Q29" s="67">
        <f t="shared" si="33"/>
        <v>0.64412053669276514</v>
      </c>
      <c r="R29" s="67">
        <f t="shared" si="33"/>
        <v>0.70914804005340426</v>
      </c>
      <c r="S29" s="67">
        <f t="shared" si="33"/>
        <v>0.74316179521982317</v>
      </c>
      <c r="T29" s="67">
        <f t="shared" si="33"/>
        <v>0.77332082526691825</v>
      </c>
      <c r="U29" s="67">
        <f t="shared" si="33"/>
        <v>0.76222705599294116</v>
      </c>
      <c r="V29" s="67">
        <f t="shared" si="33"/>
        <v>0.71439960193764618</v>
      </c>
      <c r="W29" s="67">
        <f t="shared" si="33"/>
        <v>0.82427412155581925</v>
      </c>
      <c r="X29" s="67">
        <f t="shared" si="33"/>
        <v>0.88944626832089591</v>
      </c>
      <c r="Y29" s="67">
        <f t="shared" si="33"/>
        <v>0.784455629541148</v>
      </c>
      <c r="Z29" s="67">
        <f t="shared" si="33"/>
        <v>0.83692892184470902</v>
      </c>
      <c r="AA29" s="67">
        <f t="shared" si="33"/>
        <v>0.85383020618112093</v>
      </c>
      <c r="AB29" s="67">
        <f t="shared" si="33"/>
        <v>0.90412659412301777</v>
      </c>
      <c r="AC29" s="67">
        <f t="shared" si="33"/>
        <v>0.7643445393844589</v>
      </c>
      <c r="AD29" s="67">
        <f t="shared" si="33"/>
        <v>0.80211400196409877</v>
      </c>
      <c r="AE29" s="67">
        <f t="shared" ref="AE29:AF29" si="34">SUBTOTAL(9,AE30:AE32)</f>
        <v>0.9065702362216097</v>
      </c>
      <c r="AF29" s="67">
        <f t="shared" si="34"/>
        <v>1.0622482521652807</v>
      </c>
      <c r="AG29" s="67">
        <f t="shared" ref="AG29" si="35">SUBTOTAL(9,AG30:AG32)</f>
        <v>1.1269088742365869</v>
      </c>
      <c r="AH29" s="67">
        <f t="shared" si="33"/>
        <v>1.3345030363977042</v>
      </c>
      <c r="AI29" s="67">
        <f t="shared" ref="AI29:AJ29" si="36">SUBTOTAL(9,AI30:AI32)</f>
        <v>1.1514595942514383</v>
      </c>
      <c r="AJ29" s="67">
        <f t="shared" si="36"/>
        <v>1.2718688446897399</v>
      </c>
      <c r="AK29" s="30">
        <f t="shared" si="4"/>
        <v>0.9295036938602439</v>
      </c>
      <c r="AL29" s="38">
        <f t="shared" si="5"/>
        <v>2.1428386228372176E-2</v>
      </c>
      <c r="AM29" s="38">
        <f t="shared" si="6"/>
        <v>0.10457097325814502</v>
      </c>
      <c r="AN29" s="45">
        <f t="shared" si="11"/>
        <v>1.0095793334547104E-2</v>
      </c>
    </row>
    <row r="30" spans="1:40" ht="14.5" hidden="1" outlineLevel="2" x14ac:dyDescent="0.35">
      <c r="A30" s="51" t="str">
        <f t="shared" si="20"/>
        <v>NMVOCs</v>
      </c>
      <c r="B30" s="13" t="s">
        <v>14</v>
      </c>
      <c r="C30" s="13" t="s">
        <v>5</v>
      </c>
      <c r="D30" s="18" t="s">
        <v>5</v>
      </c>
      <c r="E30" s="60">
        <v>9.0936577800000001E-4</v>
      </c>
      <c r="F30" s="69">
        <v>8.8487719200000005E-4</v>
      </c>
      <c r="G30" s="69">
        <v>9.2471851800000004E-4</v>
      </c>
      <c r="H30" s="69">
        <v>9.5295943799999995E-4</v>
      </c>
      <c r="I30" s="69">
        <v>8.1118920599999996E-4</v>
      </c>
      <c r="J30" s="69">
        <v>8.8101019799999996E-4</v>
      </c>
      <c r="K30" s="69">
        <v>8.4595014000000003E-4</v>
      </c>
      <c r="L30" s="69">
        <v>1.053885078E-3</v>
      </c>
      <c r="M30" s="69">
        <v>9.4854459599999995E-4</v>
      </c>
      <c r="N30" s="69">
        <v>9.3024752400000001E-4</v>
      </c>
      <c r="O30" s="69">
        <v>9.0177280199999995E-4</v>
      </c>
      <c r="P30" s="69">
        <v>9.9273533399999998E-4</v>
      </c>
      <c r="Q30" s="69">
        <v>1.084763826E-3</v>
      </c>
      <c r="R30" s="69">
        <v>1.2275999999999999E-3</v>
      </c>
      <c r="S30" s="69">
        <v>1.544445E-3</v>
      </c>
      <c r="T30" s="69">
        <v>1.168515E-3</v>
      </c>
      <c r="U30" s="69">
        <v>1.311525E-3</v>
      </c>
      <c r="V30" s="69">
        <v>1.56861E-3</v>
      </c>
      <c r="W30" s="69">
        <v>9.9283500000000007E-4</v>
      </c>
      <c r="X30" s="69">
        <v>2.8870327799999999E-4</v>
      </c>
      <c r="Y30" s="69">
        <v>1.7982661050000001E-4</v>
      </c>
      <c r="Z30" s="69">
        <v>1.91745E-4</v>
      </c>
      <c r="AA30" s="69">
        <v>2.57175E-4</v>
      </c>
      <c r="AB30" s="69">
        <v>1.2260344775587399E-3</v>
      </c>
      <c r="AC30" s="69">
        <v>2.26261431603287E-3</v>
      </c>
      <c r="AD30" s="69">
        <v>2.31455840189771E-3</v>
      </c>
      <c r="AE30" s="69">
        <v>2.7437249765906902E-3</v>
      </c>
      <c r="AF30" s="69">
        <v>2.9399565458009102E-3</v>
      </c>
      <c r="AG30" s="69">
        <v>2.9066963379569301E-3</v>
      </c>
      <c r="AH30" s="69">
        <v>2.9190695427241701E-3</v>
      </c>
      <c r="AI30" s="69">
        <v>2.4459841242483798E-3</v>
      </c>
      <c r="AJ30" s="69">
        <v>2.3038595604E-3</v>
      </c>
      <c r="AK30" s="31">
        <f t="shared" si="4"/>
        <v>1.5334795042177185</v>
      </c>
      <c r="AL30" s="39">
        <f t="shared" si="5"/>
        <v>3.0441026976737673E-2</v>
      </c>
      <c r="AM30" s="39">
        <f t="shared" si="6"/>
        <v>-5.8105268321008818E-2</v>
      </c>
      <c r="AN30" s="46">
        <f t="shared" si="11"/>
        <v>1.828749095532159E-5</v>
      </c>
    </row>
    <row r="31" spans="1:40" ht="14.5" hidden="1" outlineLevel="2" x14ac:dyDescent="0.35">
      <c r="A31" s="51" t="str">
        <f t="shared" si="20"/>
        <v>NMVOCs</v>
      </c>
      <c r="B31" s="13" t="s">
        <v>14</v>
      </c>
      <c r="C31" s="13" t="s">
        <v>6</v>
      </c>
      <c r="D31" s="18" t="s">
        <v>6</v>
      </c>
      <c r="E31" s="60">
        <v>1.5981349370152E-3</v>
      </c>
      <c r="F31" s="69">
        <v>1.5981349370152E-3</v>
      </c>
      <c r="G31" s="69">
        <v>1.5981349370152E-3</v>
      </c>
      <c r="H31" s="69">
        <v>1.5981349370152E-3</v>
      </c>
      <c r="I31" s="69">
        <v>1.5981349370152E-3</v>
      </c>
      <c r="J31" s="69">
        <v>1.5981349370152E-3</v>
      </c>
      <c r="K31" s="69">
        <v>1.5981349370152E-3</v>
      </c>
      <c r="L31" s="69">
        <v>1.5981349370152E-3</v>
      </c>
      <c r="M31" s="69">
        <v>1.5981349370152E-3</v>
      </c>
      <c r="N31" s="69">
        <v>1.5981349370152E-3</v>
      </c>
      <c r="O31" s="69">
        <v>1.5981349370152E-3</v>
      </c>
      <c r="P31" s="69">
        <v>1.5981349370152E-3</v>
      </c>
      <c r="Q31" s="69">
        <v>1.5981349370152E-3</v>
      </c>
      <c r="R31" s="69">
        <v>1.5981349370152E-3</v>
      </c>
      <c r="S31" s="69">
        <v>1.5981349370152E-3</v>
      </c>
      <c r="T31" s="69">
        <v>1.5981349370152E-3</v>
      </c>
      <c r="U31" s="69">
        <v>1.5981349370152E-3</v>
      </c>
      <c r="V31" s="69">
        <v>1.5981349370152E-3</v>
      </c>
      <c r="W31" s="69">
        <v>1.5981349370152E-3</v>
      </c>
      <c r="X31" s="69">
        <v>1.592580532E-4</v>
      </c>
      <c r="Y31" s="69">
        <v>1.5597170189040001E-3</v>
      </c>
      <c r="Z31" s="69">
        <v>6.0914351499999998E-5</v>
      </c>
      <c r="AA31" s="69">
        <v>6.4789620760000003E-4</v>
      </c>
      <c r="AB31" s="69">
        <v>2.906183E-6</v>
      </c>
      <c r="AC31" s="69">
        <v>2.9003500000000001E-6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4"/>
        <v>-1</v>
      </c>
      <c r="AL31" s="39">
        <f t="shared" si="5"/>
        <v>-1</v>
      </c>
      <c r="AM31" s="39" t="str">
        <f t="shared" si="6"/>
        <v/>
      </c>
      <c r="AN31" s="46">
        <f t="shared" si="11"/>
        <v>0</v>
      </c>
    </row>
    <row r="32" spans="1:40" ht="14.5" hidden="1" outlineLevel="2" x14ac:dyDescent="0.35">
      <c r="A32" s="51" t="str">
        <f t="shared" si="20"/>
        <v>NMVOCs</v>
      </c>
      <c r="B32" s="13" t="s">
        <v>14</v>
      </c>
      <c r="C32" s="13" t="s">
        <v>7</v>
      </c>
      <c r="D32" s="18" t="s">
        <v>7</v>
      </c>
      <c r="E32" s="60">
        <v>0.65666140823129904</v>
      </c>
      <c r="F32" s="69">
        <v>0.57976299167573997</v>
      </c>
      <c r="G32" s="69">
        <v>0.60604762386553301</v>
      </c>
      <c r="H32" s="69">
        <v>0.633534949213864</v>
      </c>
      <c r="I32" s="69">
        <v>0.64168480042042497</v>
      </c>
      <c r="J32" s="69">
        <v>0.68396494871297098</v>
      </c>
      <c r="K32" s="69">
        <v>0.65629147178247205</v>
      </c>
      <c r="L32" s="69">
        <v>0.62971167349369594</v>
      </c>
      <c r="M32" s="69">
        <v>0.54818499321773695</v>
      </c>
      <c r="N32" s="69">
        <v>0.55103738995644902</v>
      </c>
      <c r="O32" s="69">
        <v>0.56323133587889496</v>
      </c>
      <c r="P32" s="69">
        <v>0.58928768308406199</v>
      </c>
      <c r="Q32" s="69">
        <v>0.64143763792974995</v>
      </c>
      <c r="R32" s="69">
        <v>0.70632230511638905</v>
      </c>
      <c r="S32" s="69">
        <v>0.74001921528280801</v>
      </c>
      <c r="T32" s="69">
        <v>0.770554175329903</v>
      </c>
      <c r="U32" s="69">
        <v>0.75931739605592596</v>
      </c>
      <c r="V32" s="69">
        <v>0.71123285700063099</v>
      </c>
      <c r="W32" s="69">
        <v>0.82168315161880401</v>
      </c>
      <c r="X32" s="69">
        <v>0.88899830698969595</v>
      </c>
      <c r="Y32" s="69">
        <v>0.78271608591174402</v>
      </c>
      <c r="Z32" s="69">
        <v>0.83667626249320903</v>
      </c>
      <c r="AA32" s="69">
        <v>0.85292513497352096</v>
      </c>
      <c r="AB32" s="69">
        <v>0.90289765346245898</v>
      </c>
      <c r="AC32" s="69">
        <v>0.76207902471842603</v>
      </c>
      <c r="AD32" s="69">
        <v>0.79979944356220101</v>
      </c>
      <c r="AE32" s="69">
        <v>0.903826511245019</v>
      </c>
      <c r="AF32" s="69">
        <v>1.0593082956194799</v>
      </c>
      <c r="AG32" s="69">
        <v>1.12400217789863</v>
      </c>
      <c r="AH32" s="69">
        <v>1.33158396685498</v>
      </c>
      <c r="AI32" s="69">
        <v>1.1490136101271899</v>
      </c>
      <c r="AJ32" s="69">
        <v>1.26956498512934</v>
      </c>
      <c r="AK32" s="31">
        <f t="shared" si="4"/>
        <v>0.93336317501721533</v>
      </c>
      <c r="AL32" s="39">
        <f t="shared" si="5"/>
        <v>2.1494229219350514E-2</v>
      </c>
      <c r="AM32" s="39">
        <f t="shared" si="6"/>
        <v>0.10491727333743728</v>
      </c>
      <c r="AN32" s="46">
        <f t="shared" si="11"/>
        <v>1.0077505843591782E-2</v>
      </c>
    </row>
    <row r="33" spans="1:40" ht="14.5" hidden="1" outlineLevel="1" collapsed="1" x14ac:dyDescent="0.35">
      <c r="A33" s="51" t="str">
        <f t="shared" si="20"/>
        <v/>
      </c>
      <c r="B33" s="13"/>
      <c r="C33" s="13"/>
      <c r="D33" s="17" t="s">
        <v>15</v>
      </c>
      <c r="E33" s="59">
        <f>SUBTOTAL(9,E34:E36)</f>
        <v>5.2787588705515698E-2</v>
      </c>
      <c r="F33" s="67">
        <f t="shared" ref="F33:AH33" si="37">SUBTOTAL(9,F34:F36)</f>
        <v>8.0078149692171544E-2</v>
      </c>
      <c r="G33" s="67">
        <f t="shared" si="37"/>
        <v>8.0571835268998901E-2</v>
      </c>
      <c r="H33" s="67">
        <f t="shared" si="37"/>
        <v>7.137477639114885E-2</v>
      </c>
      <c r="I33" s="67">
        <f t="shared" si="37"/>
        <v>9.2377420167531421E-2</v>
      </c>
      <c r="J33" s="67">
        <f t="shared" si="37"/>
        <v>0.11200679677060157</v>
      </c>
      <c r="K33" s="67">
        <f t="shared" si="37"/>
        <v>0.141421967037794</v>
      </c>
      <c r="L33" s="67">
        <f t="shared" si="37"/>
        <v>0.1497369213581578</v>
      </c>
      <c r="M33" s="67">
        <f t="shared" si="37"/>
        <v>0.13943140490753111</v>
      </c>
      <c r="N33" s="67">
        <f t="shared" si="37"/>
        <v>0.15260307554603156</v>
      </c>
      <c r="O33" s="67">
        <f t="shared" si="37"/>
        <v>0.17217614594903149</v>
      </c>
      <c r="P33" s="67">
        <f t="shared" si="37"/>
        <v>0.15960432439750294</v>
      </c>
      <c r="Q33" s="67">
        <f t="shared" si="37"/>
        <v>0.17615399530152998</v>
      </c>
      <c r="R33" s="67">
        <f t="shared" si="37"/>
        <v>9.4807252731735819E-2</v>
      </c>
      <c r="S33" s="67">
        <f t="shared" si="37"/>
        <v>9.4779499451477095E-2</v>
      </c>
      <c r="T33" s="67">
        <f t="shared" si="37"/>
        <v>4.5903668505763211E-2</v>
      </c>
      <c r="U33" s="67">
        <f t="shared" si="37"/>
        <v>5.1069292268945909E-2</v>
      </c>
      <c r="V33" s="67">
        <f t="shared" si="37"/>
        <v>4.9405105778914132E-2</v>
      </c>
      <c r="W33" s="67">
        <f t="shared" si="37"/>
        <v>5.754614316407751E-2</v>
      </c>
      <c r="X33" s="67">
        <f t="shared" si="37"/>
        <v>8.2111413846720729E-2</v>
      </c>
      <c r="Y33" s="67">
        <f t="shared" si="37"/>
        <v>7.7556727915967558E-2</v>
      </c>
      <c r="Z33" s="67">
        <f t="shared" si="37"/>
        <v>7.6772936594638408E-2</v>
      </c>
      <c r="AA33" s="67">
        <f t="shared" si="37"/>
        <v>9.0941898152252842E-2</v>
      </c>
      <c r="AB33" s="67">
        <f t="shared" si="37"/>
        <v>0.1195960018407168</v>
      </c>
      <c r="AC33" s="67">
        <f t="shared" si="37"/>
        <v>0.172511879918989</v>
      </c>
      <c r="AD33" s="67">
        <f t="shared" si="37"/>
        <v>0.15293315603044744</v>
      </c>
      <c r="AE33" s="67">
        <f t="shared" ref="AE33:AF33" si="38">SUBTOTAL(9,AE34:AE36)</f>
        <v>0.17210344492999369</v>
      </c>
      <c r="AF33" s="67">
        <f t="shared" si="38"/>
        <v>0.14848151825786166</v>
      </c>
      <c r="AG33" s="67">
        <f t="shared" ref="AG33" si="39">SUBTOTAL(9,AG34:AG36)</f>
        <v>0.1277965534251401</v>
      </c>
      <c r="AH33" s="67">
        <f t="shared" si="37"/>
        <v>0.13849791410611381</v>
      </c>
      <c r="AI33" s="67">
        <f t="shared" ref="AI33:AJ33" si="40">SUBTOTAL(9,AI34:AI36)</f>
        <v>0.13079560219419767</v>
      </c>
      <c r="AJ33" s="67">
        <f t="shared" si="40"/>
        <v>0.10829496417580316</v>
      </c>
      <c r="AK33" s="30">
        <f t="shared" si="4"/>
        <v>1.0515232241416546</v>
      </c>
      <c r="AL33" s="38">
        <f t="shared" si="5"/>
        <v>2.3450828401653911E-2</v>
      </c>
      <c r="AM33" s="38">
        <f t="shared" si="6"/>
        <v>-0.17202901046311081</v>
      </c>
      <c r="AN33" s="45">
        <f t="shared" si="11"/>
        <v>8.5961974936008163E-4</v>
      </c>
    </row>
    <row r="34" spans="1:40" ht="14.5" hidden="1" outlineLevel="2" x14ac:dyDescent="0.35">
      <c r="A34" s="51" t="str">
        <f t="shared" si="20"/>
        <v>NMVOCs</v>
      </c>
      <c r="B34" s="13" t="s">
        <v>15</v>
      </c>
      <c r="C34" s="13" t="s">
        <v>5</v>
      </c>
      <c r="D34" s="18" t="s">
        <v>5</v>
      </c>
      <c r="E34" s="60">
        <v>4.1628907952054102E-2</v>
      </c>
      <c r="F34" s="69">
        <v>7.1007581768540398E-2</v>
      </c>
      <c r="G34" s="69">
        <v>5.5921913437688799E-2</v>
      </c>
      <c r="H34" s="69">
        <v>6.3582172090896297E-2</v>
      </c>
      <c r="I34" s="69">
        <v>8.65764130230917E-2</v>
      </c>
      <c r="J34" s="69">
        <v>0.10750095712832</v>
      </c>
      <c r="K34" s="69">
        <v>0.13279889194382399</v>
      </c>
      <c r="L34" s="69">
        <v>0.14501479345738699</v>
      </c>
      <c r="M34" s="69">
        <v>0.13613900560259201</v>
      </c>
      <c r="N34" s="69">
        <v>0.15001985611093299</v>
      </c>
      <c r="O34" s="69">
        <v>0.16834282589414601</v>
      </c>
      <c r="P34" s="69">
        <v>0.15623695260526099</v>
      </c>
      <c r="Q34" s="69">
        <v>0.17293329092913701</v>
      </c>
      <c r="R34" s="69">
        <v>9.1949858634057496E-2</v>
      </c>
      <c r="S34" s="69">
        <v>8.7580715376681606E-2</v>
      </c>
      <c r="T34" s="69">
        <v>3.7496453983758303E-2</v>
      </c>
      <c r="U34" s="69">
        <v>4.2411822318682797E-2</v>
      </c>
      <c r="V34" s="69">
        <v>4.1765710396989501E-2</v>
      </c>
      <c r="W34" s="69">
        <v>5.14723702490111E-2</v>
      </c>
      <c r="X34" s="69">
        <v>7.7461533661435003E-2</v>
      </c>
      <c r="Y34" s="69">
        <v>7.5746922905014502E-2</v>
      </c>
      <c r="Z34" s="69">
        <v>7.2915792373451402E-2</v>
      </c>
      <c r="AA34" s="69">
        <v>8.9113106306609499E-2</v>
      </c>
      <c r="AB34" s="69">
        <v>0.116515615029016</v>
      </c>
      <c r="AC34" s="69">
        <v>0.169191280186958</v>
      </c>
      <c r="AD34" s="69">
        <v>0.14509386942208</v>
      </c>
      <c r="AE34" s="69">
        <v>0.16412412376701199</v>
      </c>
      <c r="AF34" s="69">
        <v>0.14491332485678901</v>
      </c>
      <c r="AG34" s="69">
        <v>0.12554721395693</v>
      </c>
      <c r="AH34" s="69">
        <v>0.136202114918172</v>
      </c>
      <c r="AI34" s="69">
        <v>0.12842529694250501</v>
      </c>
      <c r="AJ34" s="69">
        <v>0.106365325791603</v>
      </c>
      <c r="AK34" s="31">
        <f t="shared" si="4"/>
        <v>1.5550832588284269</v>
      </c>
      <c r="AL34" s="39">
        <f t="shared" si="5"/>
        <v>3.0723311867236758E-2</v>
      </c>
      <c r="AM34" s="39">
        <f t="shared" si="6"/>
        <v>-0.17177278679587626</v>
      </c>
      <c r="AN34" s="46">
        <f t="shared" si="11"/>
        <v>8.4430273737521276E-4</v>
      </c>
    </row>
    <row r="35" spans="1:40" ht="14.5" hidden="1" outlineLevel="2" x14ac:dyDescent="0.35">
      <c r="A35" s="51" t="str">
        <f t="shared" si="20"/>
        <v>NMVOCs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7.1954330000000005E-5</v>
      </c>
      <c r="AC35" s="69">
        <v>4.8319998960000003E-5</v>
      </c>
      <c r="AD35" s="69">
        <v>4.0291396199999997E-5</v>
      </c>
      <c r="AE35" s="69">
        <v>2.90448288E-5</v>
      </c>
      <c r="AF35" s="69">
        <v>2.3290880199999999E-5</v>
      </c>
      <c r="AG35" s="69">
        <v>5.3251076369999998E-4</v>
      </c>
      <c r="AH35" s="69">
        <v>2.7795227735012598E-4</v>
      </c>
      <c r="AI35" s="69">
        <v>3.5411045139242901E-4</v>
      </c>
      <c r="AJ35" s="69">
        <v>1.4796631057523201E-4</v>
      </c>
      <c r="AK35" s="31" t="str">
        <f t="shared" si="4"/>
        <v/>
      </c>
      <c r="AL35" s="39" t="str">
        <f t="shared" si="5"/>
        <v/>
      </c>
      <c r="AM35" s="39">
        <f t="shared" si="6"/>
        <v>-0.5821464461345307</v>
      </c>
      <c r="AN35" s="46">
        <f t="shared" si="11"/>
        <v>1.1745214911741634E-6</v>
      </c>
    </row>
    <row r="36" spans="1:40" ht="14.5" hidden="1" outlineLevel="2" x14ac:dyDescent="0.35">
      <c r="A36" s="51" t="str">
        <f t="shared" si="20"/>
        <v>NMVOCs</v>
      </c>
      <c r="B36" s="13" t="s">
        <v>15</v>
      </c>
      <c r="C36" s="13" t="s">
        <v>7</v>
      </c>
      <c r="D36" s="18" t="s">
        <v>7</v>
      </c>
      <c r="E36" s="60">
        <v>1.1158680753461599E-2</v>
      </c>
      <c r="F36" s="69">
        <v>9.0705679236311506E-3</v>
      </c>
      <c r="G36" s="69">
        <v>2.4649921831310099E-2</v>
      </c>
      <c r="H36" s="69">
        <v>7.7926043002525501E-3</v>
      </c>
      <c r="I36" s="69">
        <v>5.8010071444397201E-3</v>
      </c>
      <c r="J36" s="69">
        <v>4.5058396422815797E-3</v>
      </c>
      <c r="K36" s="69">
        <v>8.6230750939700097E-3</v>
      </c>
      <c r="L36" s="69">
        <v>4.7221279007708204E-3</v>
      </c>
      <c r="M36" s="69">
        <v>3.2923993049391101E-3</v>
      </c>
      <c r="N36" s="69">
        <v>2.5832194350985599E-3</v>
      </c>
      <c r="O36" s="69">
        <v>3.8333200548854901E-3</v>
      </c>
      <c r="P36" s="69">
        <v>3.3673717922419401E-3</v>
      </c>
      <c r="Q36" s="69">
        <v>3.2207043723929702E-3</v>
      </c>
      <c r="R36" s="69">
        <v>2.8573940976783299E-3</v>
      </c>
      <c r="S36" s="69">
        <v>7.1987840747954899E-3</v>
      </c>
      <c r="T36" s="69">
        <v>8.4072145220049094E-3</v>
      </c>
      <c r="U36" s="69">
        <v>8.6574699502631105E-3</v>
      </c>
      <c r="V36" s="69">
        <v>7.6393953819246302E-3</v>
      </c>
      <c r="W36" s="69">
        <v>6.0737729150664097E-3</v>
      </c>
      <c r="X36" s="69">
        <v>4.6498801852857203E-3</v>
      </c>
      <c r="Y36" s="69">
        <v>1.8098050109530499E-3</v>
      </c>
      <c r="Z36" s="69">
        <v>3.85714422118701E-3</v>
      </c>
      <c r="AA36" s="69">
        <v>1.82879184564334E-3</v>
      </c>
      <c r="AB36" s="69">
        <v>3.0084324817008E-3</v>
      </c>
      <c r="AC36" s="69">
        <v>3.27227973307101E-3</v>
      </c>
      <c r="AD36" s="69">
        <v>7.7989952121674498E-3</v>
      </c>
      <c r="AE36" s="69">
        <v>7.9502763341816798E-3</v>
      </c>
      <c r="AF36" s="69">
        <v>3.5449025208726501E-3</v>
      </c>
      <c r="AG36" s="69">
        <v>1.7168287045100799E-3</v>
      </c>
      <c r="AH36" s="69">
        <v>2.0178469105917099E-3</v>
      </c>
      <c r="AI36" s="69">
        <v>2.01619480030021E-3</v>
      </c>
      <c r="AJ36" s="69">
        <v>1.7816720736249299E-3</v>
      </c>
      <c r="AK36" s="31">
        <f t="shared" si="4"/>
        <v>-0.84033309017535718</v>
      </c>
      <c r="AL36" s="39">
        <f t="shared" si="5"/>
        <v>-5.7465500763569155E-2</v>
      </c>
      <c r="AM36" s="39">
        <f t="shared" si="6"/>
        <v>-0.11631947797919118</v>
      </c>
      <c r="AN36" s="46">
        <f t="shared" si="11"/>
        <v>1.4142490493694839E-5</v>
      </c>
    </row>
    <row r="37" spans="1:40" ht="14.5" hidden="1" outlineLevel="1" collapsed="1" x14ac:dyDescent="0.35">
      <c r="A37" s="51" t="str">
        <f t="shared" si="20"/>
        <v/>
      </c>
      <c r="B37" s="13"/>
      <c r="C37" s="13"/>
      <c r="D37" s="17" t="s">
        <v>16</v>
      </c>
      <c r="E37" s="59">
        <f>SUBTOTAL(9,E38:E41)</f>
        <v>1.7710291685780177</v>
      </c>
      <c r="F37" s="67">
        <f t="shared" ref="F37:AH37" si="41">SUBTOTAL(9,F38:F41)</f>
        <v>1.7501510644900884</v>
      </c>
      <c r="G37" s="67">
        <f t="shared" si="41"/>
        <v>1.8143469918357495</v>
      </c>
      <c r="H37" s="67">
        <f t="shared" si="41"/>
        <v>1.8624802111444723</v>
      </c>
      <c r="I37" s="67">
        <f t="shared" si="41"/>
        <v>1.9308279591935986</v>
      </c>
      <c r="J37" s="67">
        <f t="shared" si="41"/>
        <v>1.9872212335809509</v>
      </c>
      <c r="K37" s="67">
        <f t="shared" si="41"/>
        <v>1.9643681768903958</v>
      </c>
      <c r="L37" s="67">
        <f t="shared" si="41"/>
        <v>1.578526788821546</v>
      </c>
      <c r="M37" s="67">
        <f t="shared" si="41"/>
        <v>1.4740288413605469</v>
      </c>
      <c r="N37" s="67">
        <f t="shared" si="41"/>
        <v>1.6882017669577079</v>
      </c>
      <c r="O37" s="67">
        <f t="shared" si="41"/>
        <v>1.7982602971228467</v>
      </c>
      <c r="P37" s="67">
        <f t="shared" si="41"/>
        <v>1.8140554653092076</v>
      </c>
      <c r="Q37" s="67">
        <f t="shared" si="41"/>
        <v>1.9096547169659288</v>
      </c>
      <c r="R37" s="67">
        <f t="shared" si="41"/>
        <v>1.8902479941664661</v>
      </c>
      <c r="S37" s="67">
        <f t="shared" si="41"/>
        <v>2.0286264078565099</v>
      </c>
      <c r="T37" s="67">
        <f t="shared" si="41"/>
        <v>2.0145589350559061</v>
      </c>
      <c r="U37" s="67">
        <f t="shared" si="41"/>
        <v>2.0309827792271302</v>
      </c>
      <c r="V37" s="67">
        <f t="shared" si="41"/>
        <v>2.0226716285137041</v>
      </c>
      <c r="W37" s="67">
        <f t="shared" si="41"/>
        <v>1.8431999244776849</v>
      </c>
      <c r="X37" s="67">
        <f t="shared" si="41"/>
        <v>1.6888849161310056</v>
      </c>
      <c r="Y37" s="67">
        <f t="shared" si="41"/>
        <v>1.855948363195846</v>
      </c>
      <c r="Z37" s="67">
        <f t="shared" si="41"/>
        <v>1.8520885144168062</v>
      </c>
      <c r="AA37" s="67">
        <f t="shared" si="41"/>
        <v>1.8812671423597691</v>
      </c>
      <c r="AB37" s="67">
        <f t="shared" si="41"/>
        <v>1.8003493854273616</v>
      </c>
      <c r="AC37" s="67">
        <f t="shared" si="41"/>
        <v>1.7870384618718889</v>
      </c>
      <c r="AD37" s="67">
        <f t="shared" si="41"/>
        <v>1.8626770619198263</v>
      </c>
      <c r="AE37" s="67">
        <f t="shared" ref="AE37:AF37" si="42">SUBTOTAL(9,AE38:AE41)</f>
        <v>1.8787609466004529</v>
      </c>
      <c r="AF37" s="67">
        <f t="shared" si="42"/>
        <v>1.7965377778555629</v>
      </c>
      <c r="AG37" s="67">
        <f t="shared" ref="AG37" si="43">SUBTOTAL(9,AG38:AG41)</f>
        <v>1.7480841860483209</v>
      </c>
      <c r="AH37" s="67">
        <f t="shared" si="41"/>
        <v>1.6816367314295946</v>
      </c>
      <c r="AI37" s="67">
        <f t="shared" ref="AI37:AJ37" si="44">SUBTOTAL(9,AI38:AI41)</f>
        <v>1.502260661832612</v>
      </c>
      <c r="AJ37" s="67">
        <f t="shared" si="44"/>
        <v>1.9228998098843162</v>
      </c>
      <c r="AK37" s="30">
        <f t="shared" si="4"/>
        <v>8.5752761163294222E-2</v>
      </c>
      <c r="AL37" s="38">
        <f t="shared" si="5"/>
        <v>2.6575099527796908E-3</v>
      </c>
      <c r="AM37" s="38">
        <f t="shared" si="6"/>
        <v>0.28000410230975858</v>
      </c>
      <c r="AN37" s="45">
        <f t="shared" si="11"/>
        <v>1.5263522779636633E-2</v>
      </c>
    </row>
    <row r="38" spans="1:40" ht="14.5" hidden="1" outlineLevel="2" x14ac:dyDescent="0.35">
      <c r="A38" s="51" t="str">
        <f t="shared" si="20"/>
        <v>NMVOCs</v>
      </c>
      <c r="B38" s="13" t="s">
        <v>16</v>
      </c>
      <c r="C38" s="13" t="s">
        <v>5</v>
      </c>
      <c r="D38" s="18" t="s">
        <v>5</v>
      </c>
      <c r="E38" s="60">
        <v>2.9542393823288101E-2</v>
      </c>
      <c r="F38" s="69">
        <v>2.96021777766051E-2</v>
      </c>
      <c r="G38" s="69">
        <v>2.8741664986914401E-2</v>
      </c>
      <c r="H38" s="69">
        <v>3.04478108718103E-2</v>
      </c>
      <c r="I38" s="69">
        <v>3.3947165092336001E-2</v>
      </c>
      <c r="J38" s="69">
        <v>3.6984255235508599E-2</v>
      </c>
      <c r="K38" s="69">
        <v>3.6748875031508602E-2</v>
      </c>
      <c r="L38" s="69">
        <v>3.6829268359508602E-2</v>
      </c>
      <c r="M38" s="69">
        <v>3.9267989684287803E-2</v>
      </c>
      <c r="N38" s="69">
        <v>4.1979002368985698E-2</v>
      </c>
      <c r="O38" s="69">
        <v>4.3688710514842501E-2</v>
      </c>
      <c r="P38" s="69">
        <v>4.2377410674518702E-2</v>
      </c>
      <c r="Q38" s="69">
        <v>3.6323588208000003E-2</v>
      </c>
      <c r="R38" s="69">
        <v>3.1666357062000001E-2</v>
      </c>
      <c r="S38" s="69">
        <v>3.8211008579999997E-2</v>
      </c>
      <c r="T38" s="69">
        <v>3.5131346334000002E-2</v>
      </c>
      <c r="U38" s="69">
        <v>3.1817699999999997E-2</v>
      </c>
      <c r="V38" s="69">
        <v>2.9314755000000001E-2</v>
      </c>
      <c r="W38" s="69">
        <v>2.7010935E-2</v>
      </c>
      <c r="X38" s="69">
        <v>2.6440920900000001E-2</v>
      </c>
      <c r="Y38" s="69">
        <v>2.6563786379999999E-2</v>
      </c>
      <c r="Z38" s="69">
        <v>2.6186642999999999E-2</v>
      </c>
      <c r="AA38" s="69">
        <v>2.9504220651000002E-2</v>
      </c>
      <c r="AB38" s="69">
        <v>2.29024837343858E-2</v>
      </c>
      <c r="AC38" s="69">
        <v>2.28565341161172E-2</v>
      </c>
      <c r="AD38" s="69">
        <v>2.2598452358405598E-2</v>
      </c>
      <c r="AE38" s="69">
        <v>2.0769637292512799E-2</v>
      </c>
      <c r="AF38" s="69">
        <v>2.7322428433827699E-2</v>
      </c>
      <c r="AG38" s="69">
        <v>2.6712678239338102E-2</v>
      </c>
      <c r="AH38" s="69">
        <v>2.6269063385218699E-2</v>
      </c>
      <c r="AI38" s="69">
        <v>2.5575709300386801E-2</v>
      </c>
      <c r="AJ38" s="69">
        <v>1.6357061288357101E-2</v>
      </c>
      <c r="AK38" s="31">
        <f t="shared" si="4"/>
        <v>-0.44631902931769452</v>
      </c>
      <c r="AL38" s="39">
        <f t="shared" si="5"/>
        <v>-1.8889211040543752E-2</v>
      </c>
      <c r="AM38" s="39">
        <f t="shared" si="6"/>
        <v>-0.36044544859955374</v>
      </c>
      <c r="AN38" s="46">
        <f t="shared" si="11"/>
        <v>1.2983847431851967E-4</v>
      </c>
    </row>
    <row r="39" spans="1:40" ht="14.5" hidden="1" outlineLevel="2" x14ac:dyDescent="0.35">
      <c r="A39" s="51" t="str">
        <f t="shared" si="20"/>
        <v>NMVOCs</v>
      </c>
      <c r="B39" s="13" t="s">
        <v>16</v>
      </c>
      <c r="C39" s="13" t="s">
        <v>6</v>
      </c>
      <c r="D39" s="18" t="s">
        <v>6</v>
      </c>
      <c r="E39" s="60">
        <v>2.2803256080083201E-2</v>
      </c>
      <c r="F39" s="69">
        <v>2.01967192930806E-2</v>
      </c>
      <c r="G39" s="69">
        <v>1.7590182506077998E-2</v>
      </c>
      <c r="H39" s="69">
        <v>1.4983645719075501E-2</v>
      </c>
      <c r="I39" s="69">
        <v>1.2377108932072899E-2</v>
      </c>
      <c r="J39" s="69">
        <v>9.9276868730313206E-3</v>
      </c>
      <c r="K39" s="69">
        <v>9.8557388228624806E-3</v>
      </c>
      <c r="L39" s="69">
        <v>9.9650037421951596E-3</v>
      </c>
      <c r="M39" s="69">
        <v>1.6460662869432401E-3</v>
      </c>
      <c r="N39" s="69">
        <v>5.1902789396692196E-3</v>
      </c>
      <c r="O39" s="69">
        <v>5.0851335700150702E-3</v>
      </c>
      <c r="P39" s="69">
        <v>5.3548245034400902E-3</v>
      </c>
      <c r="Q39" s="69">
        <v>5.4724301584167098E-3</v>
      </c>
      <c r="R39" s="69">
        <v>5.7983284288698703E-3</v>
      </c>
      <c r="S39" s="69">
        <v>8.5494701221524392E-3</v>
      </c>
      <c r="T39" s="69">
        <v>1.22228554857208E-2</v>
      </c>
      <c r="U39" s="69">
        <v>1.9590903776164102E-2</v>
      </c>
      <c r="V39" s="69">
        <v>2.2048359885063502E-2</v>
      </c>
      <c r="W39" s="69">
        <v>2.1547322358636899E-2</v>
      </c>
      <c r="X39" s="69">
        <v>1.507068172595E-2</v>
      </c>
      <c r="Y39" s="69">
        <v>1.27905528138E-2</v>
      </c>
      <c r="Z39" s="69">
        <v>1.53259320133E-2</v>
      </c>
      <c r="AA39" s="69">
        <v>1.4294066458699999E-2</v>
      </c>
      <c r="AB39" s="69">
        <v>1.4096349207800001E-2</v>
      </c>
      <c r="AC39" s="69">
        <v>1.0403387436496001E-2</v>
      </c>
      <c r="AD39" s="69">
        <v>8.0895760552000002E-3</v>
      </c>
      <c r="AE39" s="69">
        <v>1.09353598032E-2</v>
      </c>
      <c r="AF39" s="69">
        <v>1.08808650919E-2</v>
      </c>
      <c r="AG39" s="69">
        <v>8.5193260712999996E-3</v>
      </c>
      <c r="AH39" s="69">
        <v>8.5196298166939494E-3</v>
      </c>
      <c r="AI39" s="69">
        <v>4.26604430244794E-3</v>
      </c>
      <c r="AJ39" s="69">
        <v>5.1543807893582603E-3</v>
      </c>
      <c r="AK39" s="31">
        <f t="shared" si="4"/>
        <v>-0.77396294760465389</v>
      </c>
      <c r="AL39" s="39">
        <f t="shared" si="5"/>
        <v>-4.6837198611723529E-2</v>
      </c>
      <c r="AM39" s="39">
        <f t="shared" si="6"/>
        <v>0.20823423854285239</v>
      </c>
      <c r="AN39" s="46">
        <f t="shared" si="11"/>
        <v>4.0914252624542292E-5</v>
      </c>
    </row>
    <row r="40" spans="1:40" ht="14.5" hidden="1" outlineLevel="2" x14ac:dyDescent="0.35">
      <c r="A40" s="51" t="str">
        <f t="shared" si="20"/>
        <v>NMVOCs</v>
      </c>
      <c r="B40" s="13" t="s">
        <v>16</v>
      </c>
      <c r="C40" s="13" t="s">
        <v>7</v>
      </c>
      <c r="D40" s="18" t="s">
        <v>7</v>
      </c>
      <c r="E40" s="60">
        <v>5.7944752674556399E-2</v>
      </c>
      <c r="F40" s="69">
        <v>4.93570525046228E-2</v>
      </c>
      <c r="G40" s="69">
        <v>0.129895371644657</v>
      </c>
      <c r="H40" s="69">
        <v>3.9628158785786502E-2</v>
      </c>
      <c r="I40" s="69">
        <v>2.9290924929559599E-2</v>
      </c>
      <c r="J40" s="69">
        <v>2.3740752439730801E-2</v>
      </c>
      <c r="K40" s="69">
        <v>4.6236661190084703E-2</v>
      </c>
      <c r="L40" s="69">
        <v>2.47286603828622E-2</v>
      </c>
      <c r="M40" s="69">
        <v>1.6239735514915799E-2</v>
      </c>
      <c r="N40" s="69">
        <v>1.37552194400629E-2</v>
      </c>
      <c r="O40" s="69">
        <v>1.9875644751889299E-2</v>
      </c>
      <c r="P40" s="69">
        <v>1.71394051462588E-2</v>
      </c>
      <c r="Q40" s="69">
        <v>1.69378658284122E-2</v>
      </c>
      <c r="R40" s="69">
        <v>1.59311702723662E-2</v>
      </c>
      <c r="S40" s="69">
        <v>4.1337259850517401E-2</v>
      </c>
      <c r="T40" s="69">
        <v>4.81930417730254E-2</v>
      </c>
      <c r="U40" s="69">
        <v>5.0823944708575999E-2</v>
      </c>
      <c r="V40" s="69">
        <v>4.4695409205140403E-2</v>
      </c>
      <c r="W40" s="69">
        <v>3.4114780195747998E-2</v>
      </c>
      <c r="X40" s="69">
        <v>2.7570556089465501E-2</v>
      </c>
      <c r="Y40" s="69">
        <v>1.1353524283956E-2</v>
      </c>
      <c r="Z40" s="69">
        <v>2.2842280723496099E-2</v>
      </c>
      <c r="AA40" s="69">
        <v>1.0690415487069E-2</v>
      </c>
      <c r="AB40" s="69">
        <v>1.65212491690758E-2</v>
      </c>
      <c r="AC40" s="69">
        <v>1.7844647057095701E-2</v>
      </c>
      <c r="AD40" s="69">
        <v>4.1565743528840703E-2</v>
      </c>
      <c r="AE40" s="69">
        <v>4.2340489016490103E-2</v>
      </c>
      <c r="AF40" s="69">
        <v>1.9599144674675401E-2</v>
      </c>
      <c r="AG40" s="69">
        <v>1.0955278957522799E-2</v>
      </c>
      <c r="AH40" s="69">
        <v>1.17648734071619E-2</v>
      </c>
      <c r="AI40" s="69">
        <v>1.18223956633773E-2</v>
      </c>
      <c r="AJ40" s="69">
        <v>1.14613651525508E-2</v>
      </c>
      <c r="AK40" s="31">
        <f t="shared" si="4"/>
        <v>-0.80220184531767802</v>
      </c>
      <c r="AL40" s="39">
        <f t="shared" si="5"/>
        <v>-5.0931648033272436E-2</v>
      </c>
      <c r="AM40" s="39">
        <f t="shared" si="6"/>
        <v>-3.0537847074842861E-2</v>
      </c>
      <c r="AN40" s="46">
        <f t="shared" si="11"/>
        <v>9.0977599140860724E-5</v>
      </c>
    </row>
    <row r="41" spans="1:40" ht="14.5" hidden="1" outlineLevel="2" x14ac:dyDescent="0.35">
      <c r="A41" s="51" t="str">
        <f t="shared" si="20"/>
        <v>NMVOCs</v>
      </c>
      <c r="B41" s="13" t="s">
        <v>16</v>
      </c>
      <c r="C41" s="13" t="s">
        <v>8</v>
      </c>
      <c r="D41" s="18" t="s">
        <v>8</v>
      </c>
      <c r="E41" s="60">
        <v>1.6607387660000901</v>
      </c>
      <c r="F41" s="69">
        <v>1.65099511491578</v>
      </c>
      <c r="G41" s="69">
        <v>1.6381197726981001</v>
      </c>
      <c r="H41" s="69">
        <v>1.7774205957678</v>
      </c>
      <c r="I41" s="69">
        <v>1.85521276023963</v>
      </c>
      <c r="J41" s="69">
        <v>1.9165685390326801</v>
      </c>
      <c r="K41" s="69">
        <v>1.8715269018459399</v>
      </c>
      <c r="L41" s="69">
        <v>1.5070038563369801</v>
      </c>
      <c r="M41" s="69">
        <v>1.4168750498744</v>
      </c>
      <c r="N41" s="69">
        <v>1.62727726620899</v>
      </c>
      <c r="O41" s="69">
        <v>1.7296108082860999</v>
      </c>
      <c r="P41" s="69">
        <v>1.74918382498499</v>
      </c>
      <c r="Q41" s="69">
        <v>1.8509208327711</v>
      </c>
      <c r="R41" s="69">
        <v>1.8368521384032299</v>
      </c>
      <c r="S41" s="69">
        <v>1.9405286693038399</v>
      </c>
      <c r="T41" s="69">
        <v>1.9190116914631601</v>
      </c>
      <c r="U41" s="69">
        <v>1.92875023074239</v>
      </c>
      <c r="V41" s="69">
        <v>1.9266131044235</v>
      </c>
      <c r="W41" s="69">
        <v>1.7605268869232999</v>
      </c>
      <c r="X41" s="69">
        <v>1.61980275741559</v>
      </c>
      <c r="Y41" s="69">
        <v>1.80524049971809</v>
      </c>
      <c r="Z41" s="69">
        <v>1.7877336586800101</v>
      </c>
      <c r="AA41" s="69">
        <v>1.826778439763</v>
      </c>
      <c r="AB41" s="69">
        <v>1.7468293033161</v>
      </c>
      <c r="AC41" s="69">
        <v>1.73593389326218</v>
      </c>
      <c r="AD41" s="69">
        <v>1.79042328997738</v>
      </c>
      <c r="AE41" s="69">
        <v>1.80471546048825</v>
      </c>
      <c r="AF41" s="69">
        <v>1.7387353396551599</v>
      </c>
      <c r="AG41" s="69">
        <v>1.70189690278016</v>
      </c>
      <c r="AH41" s="69">
        <v>1.63508316482052</v>
      </c>
      <c r="AI41" s="69">
        <v>1.4605965125664</v>
      </c>
      <c r="AJ41" s="69">
        <v>1.88992700265405</v>
      </c>
      <c r="AK41" s="30">
        <f t="shared" si="4"/>
        <v>0.13800378563207905</v>
      </c>
      <c r="AL41" s="38">
        <f t="shared" si="5"/>
        <v>4.178889964864041E-3</v>
      </c>
      <c r="AM41" s="38">
        <f t="shared" si="6"/>
        <v>0.29394188360293816</v>
      </c>
      <c r="AN41" s="45">
        <f t="shared" si="11"/>
        <v>1.5001792453552709E-2</v>
      </c>
    </row>
    <row r="42" spans="1:40" ht="14.5" hidden="1" outlineLevel="1" collapsed="1" x14ac:dyDescent="0.35">
      <c r="A42" s="51" t="str">
        <f t="shared" si="20"/>
        <v/>
      </c>
      <c r="B42" s="13"/>
      <c r="C42" s="13"/>
      <c r="D42" s="17" t="s">
        <v>17</v>
      </c>
      <c r="E42" s="59">
        <f>SUBTOTAL(9,E43:E46)</f>
        <v>0.37988641201176093</v>
      </c>
      <c r="F42" s="67">
        <f t="shared" ref="F42:AH42" si="45">SUBTOTAL(9,F43:F46)</f>
        <v>0.36549426045928485</v>
      </c>
      <c r="G42" s="67">
        <f t="shared" si="45"/>
        <v>0.56765407007927648</v>
      </c>
      <c r="H42" s="67">
        <f t="shared" si="45"/>
        <v>0.34375780676047901</v>
      </c>
      <c r="I42" s="67">
        <f t="shared" si="45"/>
        <v>0.32666309098763813</v>
      </c>
      <c r="J42" s="67">
        <f t="shared" si="45"/>
        <v>0.31603203293273924</v>
      </c>
      <c r="K42" s="67">
        <f t="shared" si="45"/>
        <v>0.36723533232407318</v>
      </c>
      <c r="L42" s="67">
        <f t="shared" si="45"/>
        <v>0.31908783994450046</v>
      </c>
      <c r="M42" s="67">
        <f t="shared" si="45"/>
        <v>0.30408888013065044</v>
      </c>
      <c r="N42" s="67">
        <f t="shared" si="45"/>
        <v>0.26470787134702289</v>
      </c>
      <c r="O42" s="67">
        <f t="shared" si="45"/>
        <v>0.26792255124554765</v>
      </c>
      <c r="P42" s="67">
        <f t="shared" si="45"/>
        <v>0.26942245034000289</v>
      </c>
      <c r="Q42" s="67">
        <f t="shared" si="45"/>
        <v>0.28971958662148489</v>
      </c>
      <c r="R42" s="67">
        <f t="shared" si="45"/>
        <v>0.30434167841096854</v>
      </c>
      <c r="S42" s="67">
        <f t="shared" si="45"/>
        <v>0.38847346183166881</v>
      </c>
      <c r="T42" s="67">
        <f t="shared" si="45"/>
        <v>0.41288129906547716</v>
      </c>
      <c r="U42" s="67">
        <f t="shared" si="45"/>
        <v>0.42257553612836452</v>
      </c>
      <c r="V42" s="67">
        <f t="shared" si="45"/>
        <v>0.42434108317283603</v>
      </c>
      <c r="W42" s="67">
        <f t="shared" si="45"/>
        <v>0.39927875723385536</v>
      </c>
      <c r="X42" s="67">
        <f t="shared" si="45"/>
        <v>0.36787765290923741</v>
      </c>
      <c r="Y42" s="67">
        <f t="shared" si="45"/>
        <v>0.38080670445945064</v>
      </c>
      <c r="Z42" s="67">
        <f t="shared" si="45"/>
        <v>0.40174288940493513</v>
      </c>
      <c r="AA42" s="67">
        <f t="shared" si="45"/>
        <v>0.39470124310069432</v>
      </c>
      <c r="AB42" s="67">
        <f t="shared" si="45"/>
        <v>0.38414306411705812</v>
      </c>
      <c r="AC42" s="67">
        <f t="shared" si="45"/>
        <v>0.4296429543578566</v>
      </c>
      <c r="AD42" s="67">
        <f t="shared" si="45"/>
        <v>0.56307757404512959</v>
      </c>
      <c r="AE42" s="67">
        <f t="shared" ref="AE42:AF42" si="46">SUBTOTAL(9,AE43:AE46)</f>
        <v>0.52351521900282949</v>
      </c>
      <c r="AF42" s="67">
        <f t="shared" si="46"/>
        <v>0.44361359394084465</v>
      </c>
      <c r="AG42" s="67">
        <f t="shared" ref="AG42" si="47">SUBTOTAL(9,AG43:AG46)</f>
        <v>0.47711522551059926</v>
      </c>
      <c r="AH42" s="67">
        <f t="shared" si="45"/>
        <v>0.46725021252584276</v>
      </c>
      <c r="AI42" s="67">
        <f t="shared" ref="AI42:AJ42" si="48">SUBTOTAL(9,AI43:AI46)</f>
        <v>0.45052744148038143</v>
      </c>
      <c r="AJ42" s="67">
        <f t="shared" si="48"/>
        <v>0.42762592852649506</v>
      </c>
      <c r="AK42" s="30">
        <f t="shared" si="4"/>
        <v>0.12566787072462104</v>
      </c>
      <c r="AL42" s="38">
        <f t="shared" si="5"/>
        <v>3.8258976285052704E-3</v>
      </c>
      <c r="AM42" s="38">
        <f t="shared" si="6"/>
        <v>-5.0832670433202942E-2</v>
      </c>
      <c r="AN42" s="45">
        <f t="shared" si="11"/>
        <v>3.394393232385883E-3</v>
      </c>
    </row>
    <row r="43" spans="1:40" ht="14.5" hidden="1" outlineLevel="2" x14ac:dyDescent="0.35">
      <c r="A43" s="51" t="str">
        <f t="shared" si="20"/>
        <v>NMVOCs</v>
      </c>
      <c r="B43" s="13" t="s">
        <v>17</v>
      </c>
      <c r="C43" s="13" t="s">
        <v>5</v>
      </c>
      <c r="D43" s="18" t="s">
        <v>5</v>
      </c>
      <c r="E43" s="60">
        <v>3.7685247541912402E-2</v>
      </c>
      <c r="F43" s="69">
        <v>3.8776753341503399E-2</v>
      </c>
      <c r="G43" s="69">
        <v>3.9110050155885603E-2</v>
      </c>
      <c r="H43" s="69">
        <v>4.0769893533674099E-2</v>
      </c>
      <c r="I43" s="69">
        <v>4.3079768980173801E-2</v>
      </c>
      <c r="J43" s="69">
        <v>4.5736897910027399E-2</v>
      </c>
      <c r="K43" s="69">
        <v>4.6868519192027398E-2</v>
      </c>
      <c r="L43" s="69">
        <v>4.95974686280274E-2</v>
      </c>
      <c r="M43" s="69">
        <v>4.9585757076476999E-2</v>
      </c>
      <c r="N43" s="69">
        <v>4.88280321609115E-2</v>
      </c>
      <c r="O43" s="69">
        <v>5.1846660136686699E-2</v>
      </c>
      <c r="P43" s="69">
        <v>5.3837805992484E-2</v>
      </c>
      <c r="Q43" s="69">
        <v>5.3011257245999997E-2</v>
      </c>
      <c r="R43" s="69">
        <v>5.1355163645999999E-2</v>
      </c>
      <c r="S43" s="69">
        <v>5.2942504931999999E-2</v>
      </c>
      <c r="T43" s="69">
        <v>5.1382875096000001E-2</v>
      </c>
      <c r="U43" s="69">
        <v>4.4467109999999997E-2</v>
      </c>
      <c r="V43" s="69">
        <v>5.3601929999999999E-2</v>
      </c>
      <c r="W43" s="69">
        <v>4.3150590000000003E-2</v>
      </c>
      <c r="X43" s="69">
        <v>5.0604344905499997E-2</v>
      </c>
      <c r="Y43" s="69">
        <v>7.0568403444000005E-2</v>
      </c>
      <c r="Z43" s="69">
        <v>7.072728516E-2</v>
      </c>
      <c r="AA43" s="69">
        <v>7.7344290778499997E-2</v>
      </c>
      <c r="AB43" s="69">
        <v>7.0827172772117405E-2</v>
      </c>
      <c r="AC43" s="69">
        <v>7.3727778424287099E-2</v>
      </c>
      <c r="AD43" s="69">
        <v>7.9034546488031196E-2</v>
      </c>
      <c r="AE43" s="69">
        <v>6.5738708047939701E-2</v>
      </c>
      <c r="AF43" s="69">
        <v>7.9489915597072205E-2</v>
      </c>
      <c r="AG43" s="69">
        <v>8.4259815513917397E-2</v>
      </c>
      <c r="AH43" s="69">
        <v>9.96462470384855E-2</v>
      </c>
      <c r="AI43" s="69">
        <v>9.0618371775856396E-2</v>
      </c>
      <c r="AJ43" s="69">
        <v>8.8418944849499997E-2</v>
      </c>
      <c r="AK43" s="31">
        <f t="shared" si="4"/>
        <v>1.3462482169226324</v>
      </c>
      <c r="AL43" s="39">
        <f t="shared" si="5"/>
        <v>2.7892144281400855E-2</v>
      </c>
      <c r="AM43" s="39">
        <f t="shared" si="6"/>
        <v>-2.4271313677944439E-2</v>
      </c>
      <c r="AN43" s="46">
        <f t="shared" si="11"/>
        <v>7.0184862046607146E-4</v>
      </c>
    </row>
    <row r="44" spans="1:40" ht="14.5" hidden="1" outlineLevel="2" x14ac:dyDescent="0.35">
      <c r="A44" s="51" t="str">
        <f t="shared" si="20"/>
        <v>NMVOCs</v>
      </c>
      <c r="B44" s="13" t="s">
        <v>17</v>
      </c>
      <c r="C44" s="13" t="s">
        <v>6</v>
      </c>
      <c r="D44" s="18" t="s">
        <v>6</v>
      </c>
      <c r="E44" s="60">
        <v>0.19368611673487601</v>
      </c>
      <c r="F44" s="69">
        <v>0.195803669689641</v>
      </c>
      <c r="G44" s="69">
        <v>0.194554435507793</v>
      </c>
      <c r="H44" s="69">
        <v>0.19746082036464299</v>
      </c>
      <c r="I44" s="69">
        <v>0.20479296798300101</v>
      </c>
      <c r="J44" s="69">
        <v>0.20422814776131101</v>
      </c>
      <c r="K44" s="69">
        <v>0.196292939861375</v>
      </c>
      <c r="L44" s="69">
        <v>0.196436764712767</v>
      </c>
      <c r="M44" s="69">
        <v>0.20153313617563001</v>
      </c>
      <c r="N44" s="69">
        <v>0.17421872265917299</v>
      </c>
      <c r="O44" s="69">
        <v>0.15483615273948101</v>
      </c>
      <c r="P44" s="69">
        <v>0.161809332639237</v>
      </c>
      <c r="Q44" s="69">
        <v>0.17937529427367599</v>
      </c>
      <c r="R44" s="69">
        <v>0.193632951867315</v>
      </c>
      <c r="S44" s="69">
        <v>0.202395496803987</v>
      </c>
      <c r="T44" s="69">
        <v>0.20521337812079599</v>
      </c>
      <c r="U44" s="69">
        <v>0.21106969299341699</v>
      </c>
      <c r="V44" s="69">
        <v>0.21903859415274399</v>
      </c>
      <c r="W44" s="69">
        <v>0.23212326677503001</v>
      </c>
      <c r="X44" s="69">
        <v>0.21986180245022999</v>
      </c>
      <c r="Y44" s="69">
        <v>0.27021099350752198</v>
      </c>
      <c r="Z44" s="69">
        <v>0.25143286838787998</v>
      </c>
      <c r="AA44" s="69">
        <v>0.2748869458955</v>
      </c>
      <c r="AB44" s="69">
        <v>0.24876629556929999</v>
      </c>
      <c r="AC44" s="69">
        <v>0.28532339070307999</v>
      </c>
      <c r="AD44" s="69">
        <v>0.33077117746000001</v>
      </c>
      <c r="AE44" s="69">
        <v>0.30725366516500002</v>
      </c>
      <c r="AF44" s="69">
        <v>0.29131965672020999</v>
      </c>
      <c r="AG44" s="69">
        <v>0.35422093621860001</v>
      </c>
      <c r="AH44" s="69">
        <v>0.32299772940842397</v>
      </c>
      <c r="AI44" s="69">
        <v>0.315163009670271</v>
      </c>
      <c r="AJ44" s="69">
        <v>0.29787849264042099</v>
      </c>
      <c r="AK44" s="31">
        <f t="shared" si="4"/>
        <v>0.53794447254145195</v>
      </c>
      <c r="AL44" s="39">
        <f t="shared" si="5"/>
        <v>1.3982229201044971E-2</v>
      </c>
      <c r="AM44" s="39">
        <f t="shared" si="6"/>
        <v>-5.4843101821921869E-2</v>
      </c>
      <c r="AN44" s="46">
        <f t="shared" si="11"/>
        <v>2.3644888488778943E-3</v>
      </c>
    </row>
    <row r="45" spans="1:40" ht="14.5" hidden="1" outlineLevel="2" x14ac:dyDescent="0.35">
      <c r="A45" s="51" t="str">
        <f t="shared" si="20"/>
        <v>NMVOCs</v>
      </c>
      <c r="B45" s="13" t="s">
        <v>17</v>
      </c>
      <c r="C45" s="13" t="s">
        <v>7</v>
      </c>
      <c r="D45" s="18" t="s">
        <v>7</v>
      </c>
      <c r="E45" s="60">
        <v>0.14806709627466999</v>
      </c>
      <c r="F45" s="69">
        <v>0.13046174201668001</v>
      </c>
      <c r="G45" s="69">
        <v>0.333505111775041</v>
      </c>
      <c r="H45" s="69">
        <v>0.105003895555454</v>
      </c>
      <c r="I45" s="69">
        <v>7.8228378875274202E-2</v>
      </c>
      <c r="J45" s="69">
        <v>6.54786740890555E-2</v>
      </c>
      <c r="K45" s="69">
        <v>0.123471142755376</v>
      </c>
      <c r="L45" s="69">
        <v>7.2420549104791496E-2</v>
      </c>
      <c r="M45" s="69">
        <v>5.2365491269651898E-2</v>
      </c>
      <c r="N45" s="69">
        <v>4.0947688499410398E-2</v>
      </c>
      <c r="O45" s="69">
        <v>6.0503042924657899E-2</v>
      </c>
      <c r="P45" s="69">
        <v>5.2971291252602401E-2</v>
      </c>
      <c r="Q45" s="69">
        <v>5.6392151735624299E-2</v>
      </c>
      <c r="R45" s="69">
        <v>5.8394331886551999E-2</v>
      </c>
      <c r="S45" s="69">
        <v>0.13212981161286899</v>
      </c>
      <c r="T45" s="69">
        <v>0.15530127479855499</v>
      </c>
      <c r="U45" s="69">
        <v>0.16606644430624901</v>
      </c>
      <c r="V45" s="69">
        <v>0.150741808292012</v>
      </c>
      <c r="W45" s="69">
        <v>0.12313382133812401</v>
      </c>
      <c r="X45" s="69">
        <v>9.6631225421518099E-2</v>
      </c>
      <c r="Y45" s="69">
        <v>3.9149907864841703E-2</v>
      </c>
      <c r="Z45" s="69">
        <v>7.8714251186685499E-2</v>
      </c>
      <c r="AA45" s="69">
        <v>4.1592201299531097E-2</v>
      </c>
      <c r="AB45" s="69">
        <v>6.3708871222839206E-2</v>
      </c>
      <c r="AC45" s="69">
        <v>6.9747881808716203E-2</v>
      </c>
      <c r="AD45" s="69">
        <v>0.15239380047074799</v>
      </c>
      <c r="AE45" s="69">
        <v>0.14962559463066499</v>
      </c>
      <c r="AF45" s="69">
        <v>7.1920518692195096E-2</v>
      </c>
      <c r="AG45" s="69">
        <v>3.7773866394655999E-2</v>
      </c>
      <c r="AH45" s="69">
        <v>4.3763355082922402E-2</v>
      </c>
      <c r="AI45" s="69">
        <v>4.40075361583986E-2</v>
      </c>
      <c r="AJ45" s="69">
        <v>4.05454279686134E-2</v>
      </c>
      <c r="AK45" s="31">
        <f t="shared" ref="AK45:AK77" si="49">IFERROR(AJ45/E45-1,"")</f>
        <v>-0.7261685479844886</v>
      </c>
      <c r="AL45" s="39">
        <f t="shared" ref="AL45:AL77" si="50">IFERROR(POWER(AJ45/E45,1/(AJ$11-E$11))-1,"")</f>
        <v>-4.0921178513481982E-2</v>
      </c>
      <c r="AM45" s="39">
        <f t="shared" ref="AM45:AM77" si="51">IFERROR(AJ45/AI45-1,"")</f>
        <v>-7.8670802594443257E-2</v>
      </c>
      <c r="AN45" s="46">
        <f t="shared" si="11"/>
        <v>3.2183999406931062E-4</v>
      </c>
    </row>
    <row r="46" spans="1:40" ht="14.5" hidden="1" outlineLevel="2" x14ac:dyDescent="0.35">
      <c r="A46" s="51" t="str">
        <f t="shared" si="20"/>
        <v>NMVOCs</v>
      </c>
      <c r="B46" s="13" t="s">
        <v>17</v>
      </c>
      <c r="C46" s="13" t="s">
        <v>8</v>
      </c>
      <c r="D46" s="18" t="s">
        <v>8</v>
      </c>
      <c r="E46" s="60">
        <v>4.4795146030250302E-4</v>
      </c>
      <c r="F46" s="69">
        <v>4.52095411460474E-4</v>
      </c>
      <c r="G46" s="69">
        <v>4.8447264055684E-4</v>
      </c>
      <c r="H46" s="69">
        <v>5.2319730670791296E-4</v>
      </c>
      <c r="I46" s="69">
        <v>5.6197514918908398E-4</v>
      </c>
      <c r="J46" s="69">
        <v>5.88313172345316E-4</v>
      </c>
      <c r="K46" s="69">
        <v>6.0273051529483002E-4</v>
      </c>
      <c r="L46" s="69">
        <v>6.3305749891459304E-4</v>
      </c>
      <c r="M46" s="69">
        <v>6.0449560889150398E-4</v>
      </c>
      <c r="N46" s="69">
        <v>7.1342802752797805E-4</v>
      </c>
      <c r="O46" s="69">
        <v>7.3669544472205702E-4</v>
      </c>
      <c r="P46" s="69">
        <v>8.04020455679496E-4</v>
      </c>
      <c r="Q46" s="69">
        <v>9.4088336618458005E-4</v>
      </c>
      <c r="R46" s="69">
        <v>9.5923101110148904E-4</v>
      </c>
      <c r="S46" s="69">
        <v>1.00564848281288E-3</v>
      </c>
      <c r="T46" s="69">
        <v>9.8377105012622894E-4</v>
      </c>
      <c r="U46" s="69">
        <v>9.7228882869856796E-4</v>
      </c>
      <c r="V46" s="69">
        <v>9.5875072808004696E-4</v>
      </c>
      <c r="W46" s="69">
        <v>8.7107912070135004E-4</v>
      </c>
      <c r="X46" s="69">
        <v>7.80280131989308E-4</v>
      </c>
      <c r="Y46" s="69">
        <v>8.7739964308695701E-4</v>
      </c>
      <c r="Z46" s="69">
        <v>8.6848467036964802E-4</v>
      </c>
      <c r="AA46" s="69">
        <v>8.7780512716319897E-4</v>
      </c>
      <c r="AB46" s="69">
        <v>8.4072455280152596E-4</v>
      </c>
      <c r="AC46" s="69">
        <v>8.4390342177325501E-4</v>
      </c>
      <c r="AD46" s="69">
        <v>8.7804962635045403E-4</v>
      </c>
      <c r="AE46" s="69">
        <v>8.9725115922475605E-4</v>
      </c>
      <c r="AF46" s="69">
        <v>8.8350293136739096E-4</v>
      </c>
      <c r="AG46" s="69">
        <v>8.6060738342580705E-4</v>
      </c>
      <c r="AH46" s="69">
        <v>8.4288099601089698E-4</v>
      </c>
      <c r="AI46" s="69">
        <v>7.3852387585541602E-4</v>
      </c>
      <c r="AJ46" s="69">
        <v>7.8306306796072404E-4</v>
      </c>
      <c r="AK46" s="30">
        <f t="shared" si="49"/>
        <v>0.74809803596112645</v>
      </c>
      <c r="AL46" s="38">
        <f t="shared" si="50"/>
        <v>1.8180329986143828E-2</v>
      </c>
      <c r="AM46" s="38">
        <f t="shared" si="51"/>
        <v>6.0308398362502791E-2</v>
      </c>
      <c r="AN46" s="45">
        <f t="shared" ref="AN46:AN78" si="52">AJ46/$AJ$13</f>
        <v>6.2157689726069105E-6</v>
      </c>
    </row>
    <row r="47" spans="1:40" ht="14.5" hidden="1" outlineLevel="1" x14ac:dyDescent="0.35">
      <c r="A47" s="51" t="str">
        <f t="shared" si="20"/>
        <v/>
      </c>
      <c r="B47" s="13"/>
      <c r="C47" s="13"/>
      <c r="D47" s="17" t="s">
        <v>18</v>
      </c>
      <c r="E47" s="59">
        <f>SUBTOTAL(9,E48:E50)</f>
        <v>0.18187090733667102</v>
      </c>
      <c r="F47" s="67">
        <f t="shared" ref="F47:AH47" si="53">SUBTOTAL(9,F48:F50)</f>
        <v>0.141698427824613</v>
      </c>
      <c r="G47" s="67">
        <f t="shared" si="53"/>
        <v>0.37346974286430801</v>
      </c>
      <c r="H47" s="67">
        <f t="shared" si="53"/>
        <v>0.113219736474927</v>
      </c>
      <c r="I47" s="67">
        <f t="shared" si="53"/>
        <v>8.3113945213541596E-2</v>
      </c>
      <c r="J47" s="67">
        <f t="shared" si="53"/>
        <v>6.8628885636825995E-2</v>
      </c>
      <c r="K47" s="67">
        <f t="shared" si="53"/>
        <v>0.139835741996509</v>
      </c>
      <c r="L47" s="67">
        <f t="shared" si="53"/>
        <v>6.9346237286310702E-2</v>
      </c>
      <c r="M47" s="67">
        <f t="shared" si="53"/>
        <v>4.7527266857338497E-2</v>
      </c>
      <c r="N47" s="67">
        <f t="shared" si="53"/>
        <v>3.9086306066268103E-2</v>
      </c>
      <c r="O47" s="67">
        <f t="shared" si="53"/>
        <v>5.4022369933444302E-2</v>
      </c>
      <c r="P47" s="67">
        <f t="shared" si="53"/>
        <v>4.86100263732221E-2</v>
      </c>
      <c r="Q47" s="67">
        <f t="shared" si="53"/>
        <v>4.6880629834392104E-2</v>
      </c>
      <c r="R47" s="67">
        <f t="shared" si="53"/>
        <v>4.4315857202288096E-2</v>
      </c>
      <c r="S47" s="67">
        <f t="shared" si="53"/>
        <v>0.11876829680249799</v>
      </c>
      <c r="T47" s="67">
        <f t="shared" si="53"/>
        <v>0.143806541553893</v>
      </c>
      <c r="U47" s="67">
        <f t="shared" si="53"/>
        <v>0.14732817109687699</v>
      </c>
      <c r="V47" s="67">
        <f t="shared" si="53"/>
        <v>0.13502724640042199</v>
      </c>
      <c r="W47" s="67">
        <f t="shared" si="53"/>
        <v>0.10492048808460899</v>
      </c>
      <c r="X47" s="67">
        <f t="shared" si="53"/>
        <v>7.7315400836870996E-2</v>
      </c>
      <c r="Y47" s="67">
        <f t="shared" si="53"/>
        <v>3.2014555005292801E-2</v>
      </c>
      <c r="Z47" s="67">
        <f t="shared" si="53"/>
        <v>7.5785473960547398E-2</v>
      </c>
      <c r="AA47" s="67">
        <f t="shared" si="53"/>
        <v>3.1670969252736797E-2</v>
      </c>
      <c r="AB47" s="67">
        <f t="shared" si="53"/>
        <v>4.8441524984501508E-2</v>
      </c>
      <c r="AC47" s="67">
        <f t="shared" si="53"/>
        <v>4.6617574236413967E-2</v>
      </c>
      <c r="AD47" s="67">
        <f t="shared" si="53"/>
        <v>0.12793745722290714</v>
      </c>
      <c r="AE47" s="67">
        <f t="shared" ref="AE47:AF47" si="54">SUBTOTAL(9,AE48:AE50)</f>
        <v>0.12977450209949687</v>
      </c>
      <c r="AF47" s="67">
        <f t="shared" si="54"/>
        <v>5.3815054202781772E-2</v>
      </c>
      <c r="AG47" s="67">
        <f t="shared" ref="AG47" si="55">SUBTOTAL(9,AG48:AG50)</f>
        <v>2.2829069941286417E-2</v>
      </c>
      <c r="AH47" s="67">
        <f t="shared" si="53"/>
        <v>2.644028723454421E-2</v>
      </c>
      <c r="AI47" s="67">
        <f t="shared" ref="AI47:AJ47" si="56">SUBTOTAL(9,AI48:AI50)</f>
        <v>3.058561118814411E-2</v>
      </c>
      <c r="AJ47" s="67">
        <f t="shared" si="56"/>
        <v>2.8013863197278999E-2</v>
      </c>
      <c r="AK47" s="30">
        <f t="shared" si="49"/>
        <v>-0.84596842008699591</v>
      </c>
      <c r="AL47" s="38">
        <f t="shared" si="50"/>
        <v>-5.8557362201032581E-2</v>
      </c>
      <c r="AM47" s="38">
        <f t="shared" si="51"/>
        <v>-8.4083589994173424E-2</v>
      </c>
      <c r="AN47" s="45">
        <f t="shared" si="52"/>
        <v>2.2236740409424484E-4</v>
      </c>
    </row>
    <row r="48" spans="1:40" ht="14.5" hidden="1" outlineLevel="2" x14ac:dyDescent="0.35">
      <c r="A48" s="51" t="str">
        <f t="shared" si="20"/>
        <v>NMVOCs</v>
      </c>
      <c r="B48" s="13" t="s">
        <v>18</v>
      </c>
      <c r="C48" s="13" t="s">
        <v>5</v>
      </c>
      <c r="D48" s="18" t="s">
        <v>5</v>
      </c>
      <c r="E48" s="60">
        <v>3.5487076860000002E-3</v>
      </c>
      <c r="F48" s="69">
        <v>3.1747017419999999E-3</v>
      </c>
      <c r="G48" s="69">
        <v>3.2303677320000002E-3</v>
      </c>
      <c r="H48" s="69">
        <v>3.4008448680000001E-3</v>
      </c>
      <c r="I48" s="69">
        <v>3.700049634E-3</v>
      </c>
      <c r="J48" s="69">
        <v>3.9244532219999996E-3</v>
      </c>
      <c r="K48" s="69">
        <v>4.0705764660000001E-3</v>
      </c>
      <c r="L48" s="69">
        <v>3.8861828459999998E-3</v>
      </c>
      <c r="M48" s="69">
        <v>3.8444333399999999E-3</v>
      </c>
      <c r="N48" s="69">
        <v>3.9018389040000002E-3</v>
      </c>
      <c r="O48" s="69">
        <v>4.1679919799999998E-3</v>
      </c>
      <c r="P48" s="69">
        <v>4.4097911819999999E-3</v>
      </c>
      <c r="Q48" s="69">
        <v>4.4567593739999996E-3</v>
      </c>
      <c r="R48" s="69">
        <v>2.8368E-3</v>
      </c>
      <c r="S48" s="69">
        <v>2.5132499999999999E-3</v>
      </c>
      <c r="T48" s="69">
        <v>2.6461800000000001E-3</v>
      </c>
      <c r="U48" s="69">
        <v>3.8340449999999999E-3</v>
      </c>
      <c r="V48" s="69">
        <v>3.0605850000000002E-3</v>
      </c>
      <c r="W48" s="69">
        <v>2.7233743949999999E-3</v>
      </c>
      <c r="X48" s="69">
        <v>2.0133872999999998E-3</v>
      </c>
      <c r="Y48" s="69">
        <v>6.2410871025E-3</v>
      </c>
      <c r="Z48" s="69">
        <v>6.9556050000000001E-3</v>
      </c>
      <c r="AA48" s="69">
        <v>7.2884860380000001E-3</v>
      </c>
      <c r="AB48" s="69">
        <v>7.4983831558981104E-3</v>
      </c>
      <c r="AC48" s="69">
        <v>3.3336979032304601E-3</v>
      </c>
      <c r="AD48" s="69">
        <v>1.19506450165214E-3</v>
      </c>
      <c r="AE48" s="69">
        <v>1.1983794846318701E-3</v>
      </c>
      <c r="AF48" s="69">
        <v>1.1683040985206699E-3</v>
      </c>
      <c r="AG48" s="69">
        <v>1.16722994307712E-3</v>
      </c>
      <c r="AH48" s="69">
        <v>1.12188604286871E-3</v>
      </c>
      <c r="AI48" s="69">
        <v>1.2210708154815101E-3</v>
      </c>
      <c r="AJ48" s="69">
        <v>9.8158329360000006E-4</v>
      </c>
      <c r="AK48" s="31">
        <f t="shared" si="49"/>
        <v>-0.72339697138977033</v>
      </c>
      <c r="AL48" s="39">
        <f t="shared" si="50"/>
        <v>-4.0609563717294961E-2</v>
      </c>
      <c r="AM48" s="39">
        <f t="shared" si="51"/>
        <v>-0.19612910147809237</v>
      </c>
      <c r="AN48" s="46">
        <f t="shared" si="52"/>
        <v>7.7915754554449266E-6</v>
      </c>
    </row>
    <row r="49" spans="1:40" ht="14.5" hidden="1" outlineLevel="2" x14ac:dyDescent="0.35">
      <c r="A49" s="51" t="str">
        <f t="shared" si="20"/>
        <v>NMVOCs</v>
      </c>
      <c r="B49" s="13" t="s">
        <v>18</v>
      </c>
      <c r="C49" s="13" t="s">
        <v>6</v>
      </c>
      <c r="D49" s="18" t="s">
        <v>6</v>
      </c>
      <c r="E49" s="60">
        <v>3.8000000000000002E-4</v>
      </c>
      <c r="F49" s="69">
        <v>3.8000000000000002E-4</v>
      </c>
      <c r="G49" s="69">
        <v>3.8000000000000002E-4</v>
      </c>
      <c r="H49" s="69">
        <v>3.8000000000000002E-4</v>
      </c>
      <c r="I49" s="69">
        <v>3.8000000000000002E-4</v>
      </c>
      <c r="J49" s="69">
        <v>3.8000000000000002E-4</v>
      </c>
      <c r="K49" s="69">
        <v>3.8000000000000002E-4</v>
      </c>
      <c r="L49" s="69">
        <v>3.8000000000000002E-4</v>
      </c>
      <c r="M49" s="69">
        <v>3.8000000000000002E-4</v>
      </c>
      <c r="N49" s="69">
        <v>3.8000000000000002E-4</v>
      </c>
      <c r="O49" s="69">
        <v>3.8000000000000002E-4</v>
      </c>
      <c r="P49" s="69">
        <v>3.8000000000000002E-4</v>
      </c>
      <c r="Q49" s="69">
        <v>3.8000000000000002E-4</v>
      </c>
      <c r="R49" s="69">
        <v>3.8000000000000002E-4</v>
      </c>
      <c r="S49" s="69">
        <v>3.8000000000000002E-4</v>
      </c>
      <c r="T49" s="69">
        <v>3.8000000000000002E-4</v>
      </c>
      <c r="U49" s="69">
        <v>3.8000000000000002E-4</v>
      </c>
      <c r="V49" s="69">
        <v>3.8000000000000002E-4</v>
      </c>
      <c r="W49" s="69">
        <v>3.8000000000000002E-4</v>
      </c>
      <c r="X49" s="69">
        <v>2.3601386750000001E-4</v>
      </c>
      <c r="Y49" s="69">
        <v>3.9299769309000002E-4</v>
      </c>
      <c r="Z49" s="69">
        <v>5.0244640250000005E-4</v>
      </c>
      <c r="AA49" s="69">
        <v>5.168757967E-4</v>
      </c>
      <c r="AB49" s="69">
        <v>1.0271750303000001E-3</v>
      </c>
      <c r="AC49" s="69">
        <v>3.1068078000000001E-5</v>
      </c>
      <c r="AD49" s="69">
        <v>3.7035525800000003E-5</v>
      </c>
      <c r="AE49" s="69">
        <v>2.70278268E-5</v>
      </c>
      <c r="AF49" s="69">
        <v>3.5823736199999998E-4</v>
      </c>
      <c r="AG49" s="69">
        <v>2.1842115E-6</v>
      </c>
      <c r="AH49" s="69">
        <v>0</v>
      </c>
      <c r="AI49" s="69">
        <v>0</v>
      </c>
      <c r="AJ49" s="69">
        <v>0</v>
      </c>
      <c r="AK49" s="31">
        <f t="shared" si="49"/>
        <v>-1</v>
      </c>
      <c r="AL49" s="39">
        <f t="shared" si="50"/>
        <v>-1</v>
      </c>
      <c r="AM49" s="39" t="str">
        <f t="shared" si="51"/>
        <v/>
      </c>
      <c r="AN49" s="46">
        <f t="shared" si="52"/>
        <v>0</v>
      </c>
    </row>
    <row r="50" spans="1:40" ht="14.5" hidden="1" outlineLevel="2" x14ac:dyDescent="0.35">
      <c r="A50" s="51" t="str">
        <f t="shared" si="20"/>
        <v>NMVOCs</v>
      </c>
      <c r="B50" s="13" t="s">
        <v>18</v>
      </c>
      <c r="C50" s="13" t="s">
        <v>7</v>
      </c>
      <c r="D50" s="18" t="s">
        <v>7</v>
      </c>
      <c r="E50" s="60">
        <v>0.17794219965067101</v>
      </c>
      <c r="F50" s="69">
        <v>0.13814372608261299</v>
      </c>
      <c r="G50" s="69">
        <v>0.36985937513230799</v>
      </c>
      <c r="H50" s="69">
        <v>0.10943889160692701</v>
      </c>
      <c r="I50" s="69">
        <v>7.9033895579541602E-2</v>
      </c>
      <c r="J50" s="69">
        <v>6.4324432414825994E-2</v>
      </c>
      <c r="K50" s="69">
        <v>0.135385165530509</v>
      </c>
      <c r="L50" s="69">
        <v>6.5080054440310703E-2</v>
      </c>
      <c r="M50" s="69">
        <v>4.3302833517338497E-2</v>
      </c>
      <c r="N50" s="69">
        <v>3.48044671622681E-2</v>
      </c>
      <c r="O50" s="69">
        <v>4.9474377953444303E-2</v>
      </c>
      <c r="P50" s="69">
        <v>4.38202351912221E-2</v>
      </c>
      <c r="Q50" s="69">
        <v>4.2043870460392103E-2</v>
      </c>
      <c r="R50" s="69">
        <v>4.1099057202288097E-2</v>
      </c>
      <c r="S50" s="69">
        <v>0.11587504680249799</v>
      </c>
      <c r="T50" s="69">
        <v>0.14078036155389301</v>
      </c>
      <c r="U50" s="69">
        <v>0.14311412609687699</v>
      </c>
      <c r="V50" s="69">
        <v>0.13158666140042199</v>
      </c>
      <c r="W50" s="69">
        <v>0.101817113689609</v>
      </c>
      <c r="X50" s="69">
        <v>7.5065999669370997E-2</v>
      </c>
      <c r="Y50" s="69">
        <v>2.5380470209702799E-2</v>
      </c>
      <c r="Z50" s="69">
        <v>6.8327422558047399E-2</v>
      </c>
      <c r="AA50" s="69">
        <v>2.38656074180368E-2</v>
      </c>
      <c r="AB50" s="69">
        <v>3.99159667983034E-2</v>
      </c>
      <c r="AC50" s="69">
        <v>4.3252808255183503E-2</v>
      </c>
      <c r="AD50" s="69">
        <v>0.126705357195455</v>
      </c>
      <c r="AE50" s="69">
        <v>0.128549094788065</v>
      </c>
      <c r="AF50" s="69">
        <v>5.2288512742261102E-2</v>
      </c>
      <c r="AG50" s="69">
        <v>2.1659655786709298E-2</v>
      </c>
      <c r="AH50" s="69">
        <v>2.5318401191675499E-2</v>
      </c>
      <c r="AI50" s="69">
        <v>2.93645403726626E-2</v>
      </c>
      <c r="AJ50" s="69">
        <v>2.7032279903678999E-2</v>
      </c>
      <c r="AK50" s="31">
        <f t="shared" si="49"/>
        <v>-0.84808392861981208</v>
      </c>
      <c r="AL50" s="39">
        <f t="shared" si="50"/>
        <v>-5.8977256401904543E-2</v>
      </c>
      <c r="AM50" s="39">
        <f t="shared" si="51"/>
        <v>-7.9424381903653307E-2</v>
      </c>
      <c r="AN50" s="46">
        <f t="shared" si="52"/>
        <v>2.1457582863879991E-4</v>
      </c>
    </row>
    <row r="51" spans="1:40" ht="14.5" hidden="1" outlineLevel="1" collapsed="1" x14ac:dyDescent="0.35">
      <c r="A51" s="51" t="str">
        <f t="shared" si="20"/>
        <v/>
      </c>
      <c r="B51" s="13"/>
      <c r="C51" s="13"/>
      <c r="D51" s="17" t="s">
        <v>19</v>
      </c>
      <c r="E51" s="59">
        <f>SUBTOTAL(9,E52:E54)</f>
        <v>3.126197246655172E-2</v>
      </c>
      <c r="F51" s="67">
        <f t="shared" ref="F51:AH51" si="57">SUBTOTAL(9,F52:F54)</f>
        <v>3.0169380577333722E-2</v>
      </c>
      <c r="G51" s="67">
        <f t="shared" si="57"/>
        <v>6.0296135421457925E-2</v>
      </c>
      <c r="H51" s="67">
        <f t="shared" si="57"/>
        <v>2.5475495019888959E-2</v>
      </c>
      <c r="I51" s="67">
        <f t="shared" si="57"/>
        <v>2.1637943660703561E-2</v>
      </c>
      <c r="J51" s="67">
        <f t="shared" si="57"/>
        <v>1.8652078273659362E-2</v>
      </c>
      <c r="K51" s="67">
        <f t="shared" si="57"/>
        <v>2.7613442479232808E-2</v>
      </c>
      <c r="L51" s="67">
        <f t="shared" si="57"/>
        <v>1.9407460265693198E-2</v>
      </c>
      <c r="M51" s="67">
        <f t="shared" si="57"/>
        <v>1.5529282605625671E-2</v>
      </c>
      <c r="N51" s="67">
        <f t="shared" si="57"/>
        <v>1.478804080735318E-2</v>
      </c>
      <c r="O51" s="67">
        <f t="shared" si="57"/>
        <v>1.5695325571831301E-2</v>
      </c>
      <c r="P51" s="67">
        <f t="shared" si="57"/>
        <v>1.419675851043571E-2</v>
      </c>
      <c r="Q51" s="67">
        <f t="shared" si="57"/>
        <v>1.4435942254823329E-2</v>
      </c>
      <c r="R51" s="67">
        <f t="shared" si="57"/>
        <v>1.440486950861637E-2</v>
      </c>
      <c r="S51" s="67">
        <f t="shared" si="57"/>
        <v>2.1285580126259411E-2</v>
      </c>
      <c r="T51" s="67">
        <f t="shared" si="57"/>
        <v>2.2030815439005709E-2</v>
      </c>
      <c r="U51" s="67">
        <f t="shared" si="57"/>
        <v>2.0164878629661438E-2</v>
      </c>
      <c r="V51" s="67">
        <f t="shared" si="57"/>
        <v>1.7898817626780729E-2</v>
      </c>
      <c r="W51" s="67">
        <f t="shared" si="57"/>
        <v>1.5891471388528269E-2</v>
      </c>
      <c r="X51" s="67">
        <f t="shared" si="57"/>
        <v>9.7410522301747404E-3</v>
      </c>
      <c r="Y51" s="67">
        <f t="shared" si="57"/>
        <v>6.6318359754508494E-3</v>
      </c>
      <c r="Z51" s="67">
        <f t="shared" si="57"/>
        <v>7.8817690424823703E-3</v>
      </c>
      <c r="AA51" s="67">
        <f t="shared" si="57"/>
        <v>4.98823174367077E-3</v>
      </c>
      <c r="AB51" s="67">
        <f t="shared" si="57"/>
        <v>6.4973739675270098E-3</v>
      </c>
      <c r="AC51" s="67">
        <f t="shared" si="57"/>
        <v>6.5703901060591204E-3</v>
      </c>
      <c r="AD51" s="67">
        <f t="shared" si="57"/>
        <v>1.189505530734461E-2</v>
      </c>
      <c r="AE51" s="67">
        <f t="shared" ref="AE51:AF51" si="58">SUBTOTAL(9,AE52:AE54)</f>
        <v>1.0126530757145591E-2</v>
      </c>
      <c r="AF51" s="67">
        <f t="shared" si="58"/>
        <v>5.2640071324781806E-3</v>
      </c>
      <c r="AG51" s="67">
        <f t="shared" ref="AG51" si="59">SUBTOTAL(9,AG52:AG54)</f>
        <v>6.5597569985733203E-3</v>
      </c>
      <c r="AH51" s="67">
        <f t="shared" si="57"/>
        <v>8.4297668491919702E-3</v>
      </c>
      <c r="AI51" s="67">
        <f t="shared" ref="AI51:AJ51" si="60">SUBTOTAL(9,AI52:AI54)</f>
        <v>6.0019422921452105E-3</v>
      </c>
      <c r="AJ51" s="67">
        <f t="shared" si="60"/>
        <v>6.4757988302018201E-3</v>
      </c>
      <c r="AK51" s="30">
        <f t="shared" si="49"/>
        <v>-0.79285379906432629</v>
      </c>
      <c r="AL51" s="38">
        <f t="shared" si="50"/>
        <v>-4.9516858091484983E-2</v>
      </c>
      <c r="AM51" s="38">
        <f t="shared" si="51"/>
        <v>7.8950532176350618E-2</v>
      </c>
      <c r="AN51" s="45">
        <f t="shared" si="52"/>
        <v>5.140335573025839E-5</v>
      </c>
    </row>
    <row r="52" spans="1:40" ht="14.5" hidden="1" outlineLevel="2" x14ac:dyDescent="0.35">
      <c r="A52" s="51" t="str">
        <f t="shared" si="20"/>
        <v>NMVOCs</v>
      </c>
      <c r="B52" s="13" t="s">
        <v>19</v>
      </c>
      <c r="C52" s="13" t="s">
        <v>5</v>
      </c>
      <c r="D52" s="18" t="s">
        <v>5</v>
      </c>
      <c r="E52" s="60">
        <v>5.0088575879999996E-3</v>
      </c>
      <c r="F52" s="69">
        <v>5.3462121479999998E-3</v>
      </c>
      <c r="G52" s="69">
        <v>5.1803937899999996E-3</v>
      </c>
      <c r="H52" s="69">
        <v>5.4434160000000004E-3</v>
      </c>
      <c r="I52" s="69">
        <v>5.6721309659999997E-3</v>
      </c>
      <c r="J52" s="69">
        <v>5.4262623779999996E-3</v>
      </c>
      <c r="K52" s="69">
        <v>5.7922063019999999E-3</v>
      </c>
      <c r="L52" s="69">
        <v>5.5634913539999997E-3</v>
      </c>
      <c r="M52" s="69">
        <v>5.1403686840000001E-3</v>
      </c>
      <c r="N52" s="69">
        <v>5.4891589859999996E-3</v>
      </c>
      <c r="O52" s="69">
        <v>5.0774720760000001E-3</v>
      </c>
      <c r="P52" s="69">
        <v>4.6657851479999998E-3</v>
      </c>
      <c r="Q52" s="69">
        <v>4.6886566320000003E-3</v>
      </c>
      <c r="R52" s="69">
        <v>4.5314999999999999E-3</v>
      </c>
      <c r="S52" s="69">
        <v>4.5702E-3</v>
      </c>
      <c r="T52" s="69">
        <v>4.0162949999999996E-3</v>
      </c>
      <c r="U52" s="69">
        <v>3.6148949999999999E-3</v>
      </c>
      <c r="V52" s="69">
        <v>3.4021350000000001E-3</v>
      </c>
      <c r="W52" s="69">
        <v>3.1184932950000001E-3</v>
      </c>
      <c r="X52" s="69">
        <v>1.8499180499999999E-3</v>
      </c>
      <c r="Y52" s="69">
        <v>1.7143465184999999E-3</v>
      </c>
      <c r="Z52" s="69">
        <v>1.629366624E-3</v>
      </c>
      <c r="AA52" s="69">
        <v>1.7288189999999999E-3</v>
      </c>
      <c r="AB52" s="69">
        <v>1.9545200348633999E-3</v>
      </c>
      <c r="AC52" s="69">
        <v>2.5075381589877901E-3</v>
      </c>
      <c r="AD52" s="69">
        <v>2.2597837536759901E-3</v>
      </c>
      <c r="AE52" s="69">
        <v>2.2341059855570701E-3</v>
      </c>
      <c r="AF52" s="69">
        <v>2.1511505350290099E-3</v>
      </c>
      <c r="AG52" s="69">
        <v>2.2946181399081198E-3</v>
      </c>
      <c r="AH52" s="69">
        <v>3.0827232368694601E-3</v>
      </c>
      <c r="AI52" s="69">
        <v>1.8400944359848799E-3</v>
      </c>
      <c r="AJ52" s="69">
        <v>1.7576781777E-3</v>
      </c>
      <c r="AK52" s="31">
        <f t="shared" si="49"/>
        <v>-0.64908601476093708</v>
      </c>
      <c r="AL52" s="39">
        <f t="shared" si="50"/>
        <v>-3.3216891005779625E-2</v>
      </c>
      <c r="AM52" s="39">
        <f t="shared" si="51"/>
        <v>-4.4789145966178667E-2</v>
      </c>
      <c r="AN52" s="46">
        <f t="shared" si="52"/>
        <v>1.3952032636691653E-5</v>
      </c>
    </row>
    <row r="53" spans="1:40" ht="14.5" hidden="1" outlineLevel="2" x14ac:dyDescent="0.35">
      <c r="A53" s="51" t="str">
        <f t="shared" si="20"/>
        <v>NMVOCs</v>
      </c>
      <c r="B53" s="13" t="s">
        <v>19</v>
      </c>
      <c r="C53" s="13" t="s">
        <v>6</v>
      </c>
      <c r="D53" s="18" t="s">
        <v>6</v>
      </c>
      <c r="E53" s="60">
        <v>4.7812674740223202E-3</v>
      </c>
      <c r="F53" s="69">
        <v>4.7812674740223202E-3</v>
      </c>
      <c r="G53" s="69">
        <v>4.7812674740223202E-3</v>
      </c>
      <c r="H53" s="69">
        <v>4.8538897253839596E-3</v>
      </c>
      <c r="I53" s="69">
        <v>4.8538897253839596E-3</v>
      </c>
      <c r="J53" s="69">
        <v>4.9265119767456103E-3</v>
      </c>
      <c r="K53" s="69">
        <v>4.9265119767456103E-3</v>
      </c>
      <c r="L53" s="69">
        <v>4.9265119767456103E-3</v>
      </c>
      <c r="M53" s="69">
        <v>4.9265119767456103E-3</v>
      </c>
      <c r="N53" s="69">
        <v>4.9265119767456103E-3</v>
      </c>
      <c r="O53" s="69">
        <v>4.9464331680722498E-3</v>
      </c>
      <c r="P53" s="69">
        <v>5.2123858381181599E-3</v>
      </c>
      <c r="Q53" s="69">
        <v>5.5384236625507996E-3</v>
      </c>
      <c r="R53" s="69">
        <v>6.1163607301404598E-3</v>
      </c>
      <c r="S53" s="69">
        <v>7.8909504617716893E-3</v>
      </c>
      <c r="T53" s="69">
        <v>7.5119576263688098E-3</v>
      </c>
      <c r="U53" s="69">
        <v>5.0051306700966396E-3</v>
      </c>
      <c r="V53" s="69">
        <v>4.6545604500204604E-3</v>
      </c>
      <c r="W53" s="69">
        <v>4.8266987130875603E-3</v>
      </c>
      <c r="X53" s="69">
        <v>2.1926714438E-3</v>
      </c>
      <c r="Y53" s="69">
        <v>2.8989091577999999E-3</v>
      </c>
      <c r="Z53" s="69">
        <v>1.8914488125E-3</v>
      </c>
      <c r="AA53" s="69">
        <v>1.6149856968000001E-3</v>
      </c>
      <c r="AB53" s="69">
        <v>1.7912506442999999E-3</v>
      </c>
      <c r="AC53" s="69">
        <v>1.1688907464000001E-3</v>
      </c>
      <c r="AD53" s="69">
        <v>1.9717661426000002E-3</v>
      </c>
      <c r="AE53" s="69">
        <v>1.0794994704E-3</v>
      </c>
      <c r="AF53" s="69">
        <v>3.2647388970000001E-4</v>
      </c>
      <c r="AG53" s="69">
        <v>3.0886230292E-3</v>
      </c>
      <c r="AH53" s="69">
        <v>3.9656902889186703E-3</v>
      </c>
      <c r="AI53" s="69">
        <v>2.8361913686227301E-3</v>
      </c>
      <c r="AJ53" s="69">
        <v>3.5681917897033401E-3</v>
      </c>
      <c r="AK53" s="31">
        <f t="shared" si="49"/>
        <v>-0.2537142485564523</v>
      </c>
      <c r="AL53" s="39">
        <f t="shared" si="50"/>
        <v>-9.3957974064653449E-3</v>
      </c>
      <c r="AM53" s="39">
        <f t="shared" si="51"/>
        <v>0.25809274690659301</v>
      </c>
      <c r="AN53" s="46">
        <f t="shared" si="52"/>
        <v>2.8323460423830352E-5</v>
      </c>
    </row>
    <row r="54" spans="1:40" ht="14.5" hidden="1" outlineLevel="2" x14ac:dyDescent="0.35">
      <c r="A54" s="51" t="str">
        <f t="shared" si="20"/>
        <v>NMVOCs</v>
      </c>
      <c r="B54" s="13" t="s">
        <v>19</v>
      </c>
      <c r="C54" s="13" t="s">
        <v>7</v>
      </c>
      <c r="D54" s="18" t="s">
        <v>7</v>
      </c>
      <c r="E54" s="60">
        <v>2.1471847404529398E-2</v>
      </c>
      <c r="F54" s="69">
        <v>2.0041900955311401E-2</v>
      </c>
      <c r="G54" s="69">
        <v>5.0334474157435603E-2</v>
      </c>
      <c r="H54" s="69">
        <v>1.5178189294505E-2</v>
      </c>
      <c r="I54" s="69">
        <v>1.11119229693196E-2</v>
      </c>
      <c r="J54" s="69">
        <v>8.2993039189137498E-3</v>
      </c>
      <c r="K54" s="69">
        <v>1.68947242004872E-2</v>
      </c>
      <c r="L54" s="69">
        <v>8.9174569349475905E-3</v>
      </c>
      <c r="M54" s="69">
        <v>5.46240194488006E-3</v>
      </c>
      <c r="N54" s="69">
        <v>4.3723698446075697E-3</v>
      </c>
      <c r="O54" s="69">
        <v>5.6714203277590499E-3</v>
      </c>
      <c r="P54" s="69">
        <v>4.3185875243175499E-3</v>
      </c>
      <c r="Q54" s="69">
        <v>4.2088619602725303E-3</v>
      </c>
      <c r="R54" s="69">
        <v>3.7570087784759101E-3</v>
      </c>
      <c r="S54" s="69">
        <v>8.82442966448772E-3</v>
      </c>
      <c r="T54" s="69">
        <v>1.05025628126369E-2</v>
      </c>
      <c r="U54" s="69">
        <v>1.15448529595648E-2</v>
      </c>
      <c r="V54" s="69">
        <v>9.8421221767602696E-3</v>
      </c>
      <c r="W54" s="69">
        <v>7.9462793804407107E-3</v>
      </c>
      <c r="X54" s="69">
        <v>5.6984627363747403E-3</v>
      </c>
      <c r="Y54" s="69">
        <v>2.0185802991508502E-3</v>
      </c>
      <c r="Z54" s="69">
        <v>4.3609536059823701E-3</v>
      </c>
      <c r="AA54" s="69">
        <v>1.64442704687077E-3</v>
      </c>
      <c r="AB54" s="69">
        <v>2.7516032883636099E-3</v>
      </c>
      <c r="AC54" s="69">
        <v>2.8939612006713298E-3</v>
      </c>
      <c r="AD54" s="69">
        <v>7.6635054110686203E-3</v>
      </c>
      <c r="AE54" s="69">
        <v>6.8129253011885204E-3</v>
      </c>
      <c r="AF54" s="69">
        <v>2.78638270774917E-3</v>
      </c>
      <c r="AG54" s="69">
        <v>1.1765158294652E-3</v>
      </c>
      <c r="AH54" s="69">
        <v>1.38135332340384E-3</v>
      </c>
      <c r="AI54" s="69">
        <v>1.3256564875376001E-3</v>
      </c>
      <c r="AJ54" s="69">
        <v>1.1499288627984799E-3</v>
      </c>
      <c r="AK54" s="31">
        <f t="shared" si="49"/>
        <v>-0.9464448102143318</v>
      </c>
      <c r="AL54" s="39">
        <f t="shared" si="50"/>
        <v>-9.0100138768985594E-2</v>
      </c>
      <c r="AM54" s="39">
        <f t="shared" si="51"/>
        <v>-0.13255894448608874</v>
      </c>
      <c r="AN54" s="46">
        <f t="shared" si="52"/>
        <v>9.127862669736387E-6</v>
      </c>
    </row>
    <row r="55" spans="1:40" ht="14.5" hidden="1" outlineLevel="1" collapsed="1" x14ac:dyDescent="0.35">
      <c r="A55" s="51" t="str">
        <f t="shared" si="20"/>
        <v/>
      </c>
      <c r="B55" s="13"/>
      <c r="C55" s="13"/>
      <c r="D55" s="17" t="s">
        <v>20</v>
      </c>
      <c r="E55" s="59">
        <f>SUBTOTAL(9,E56:E58)</f>
        <v>6.7939866781523195E-2</v>
      </c>
      <c r="F55" s="67">
        <f t="shared" ref="F55:AH55" si="61">SUBTOTAL(9,F56:F58)</f>
        <v>5.7904946680231696E-2</v>
      </c>
      <c r="G55" s="67">
        <f t="shared" si="61"/>
        <v>0.134088738396724</v>
      </c>
      <c r="H55" s="67">
        <f t="shared" si="61"/>
        <v>5.1264316546079096E-2</v>
      </c>
      <c r="I55" s="67">
        <f t="shared" si="61"/>
        <v>4.1387494107947703E-2</v>
      </c>
      <c r="J55" s="67">
        <f t="shared" si="61"/>
        <v>3.4587183365771601E-2</v>
      </c>
      <c r="K55" s="67">
        <f t="shared" si="61"/>
        <v>5.8590320883745897E-2</v>
      </c>
      <c r="L55" s="67">
        <f t="shared" si="61"/>
        <v>3.6838765725102897E-2</v>
      </c>
      <c r="M55" s="67">
        <f t="shared" si="61"/>
        <v>2.94131989615419E-2</v>
      </c>
      <c r="N55" s="67">
        <f t="shared" si="61"/>
        <v>2.7922714606772502E-2</v>
      </c>
      <c r="O55" s="67">
        <f t="shared" si="61"/>
        <v>3.1684326575722704E-2</v>
      </c>
      <c r="P55" s="67">
        <f t="shared" si="61"/>
        <v>3.2077030031479797E-2</v>
      </c>
      <c r="Q55" s="67">
        <f t="shared" si="61"/>
        <v>3.1094055063739398E-2</v>
      </c>
      <c r="R55" s="67">
        <f t="shared" si="61"/>
        <v>3.3630648530511703E-2</v>
      </c>
      <c r="S55" s="67">
        <f t="shared" si="61"/>
        <v>6.4478432159514903E-2</v>
      </c>
      <c r="T55" s="67">
        <f t="shared" si="61"/>
        <v>7.0434302326031401E-2</v>
      </c>
      <c r="U55" s="67">
        <f t="shared" si="61"/>
        <v>7.1866374673047101E-2</v>
      </c>
      <c r="V55" s="67">
        <f t="shared" si="61"/>
        <v>6.1644675915119802E-2</v>
      </c>
      <c r="W55" s="67">
        <f t="shared" si="61"/>
        <v>4.9063342029735502E-2</v>
      </c>
      <c r="X55" s="67">
        <f t="shared" si="61"/>
        <v>3.7430091395072002E-2</v>
      </c>
      <c r="Y55" s="67">
        <f t="shared" si="61"/>
        <v>2.1640382169502759E-2</v>
      </c>
      <c r="Z55" s="67">
        <f t="shared" si="61"/>
        <v>3.2550937364050798E-2</v>
      </c>
      <c r="AA55" s="67">
        <f t="shared" si="61"/>
        <v>2.1805062243002833E-2</v>
      </c>
      <c r="AB55" s="67">
        <f t="shared" si="61"/>
        <v>3.3214969829776002E-2</v>
      </c>
      <c r="AC55" s="67">
        <f t="shared" si="61"/>
        <v>3.0084716334139498E-2</v>
      </c>
      <c r="AD55" s="67">
        <f t="shared" si="61"/>
        <v>5.2511061145668003E-2</v>
      </c>
      <c r="AE55" s="67">
        <f t="shared" ref="AE55:AF55" si="62">SUBTOTAL(9,AE56:AE58)</f>
        <v>5.0452341046563404E-2</v>
      </c>
      <c r="AF55" s="67">
        <f t="shared" si="62"/>
        <v>3.0906760661749202E-2</v>
      </c>
      <c r="AG55" s="67">
        <f t="shared" ref="AG55" si="63">SUBTOTAL(9,AG56:AG58)</f>
        <v>1.8119118452218058E-2</v>
      </c>
      <c r="AH55" s="67">
        <f t="shared" si="61"/>
        <v>2.1326116949236952E-2</v>
      </c>
      <c r="AI55" s="67">
        <f t="shared" ref="AI55:AJ55" si="64">SUBTOTAL(9,AI56:AI58)</f>
        <v>2.0571301527887748E-2</v>
      </c>
      <c r="AJ55" s="67">
        <f t="shared" si="64"/>
        <v>1.781385263132795E-2</v>
      </c>
      <c r="AK55" s="30">
        <f t="shared" si="49"/>
        <v>-0.73779971208049866</v>
      </c>
      <c r="AL55" s="38">
        <f t="shared" si="50"/>
        <v>-4.2263076353222684E-2</v>
      </c>
      <c r="AM55" s="38">
        <f t="shared" si="51"/>
        <v>-0.13404348250992415</v>
      </c>
      <c r="AN55" s="45">
        <f t="shared" si="52"/>
        <v>1.4140213860009798E-4</v>
      </c>
    </row>
    <row r="56" spans="1:40" ht="14.5" hidden="1" outlineLevel="2" x14ac:dyDescent="0.35">
      <c r="A56" s="51" t="str">
        <f t="shared" si="20"/>
        <v>NMVOCs</v>
      </c>
      <c r="B56" s="13" t="s">
        <v>20</v>
      </c>
      <c r="C56" s="13" t="s">
        <v>5</v>
      </c>
      <c r="D56" s="18" t="s">
        <v>5</v>
      </c>
      <c r="E56" s="60">
        <v>1.14790391677619E-2</v>
      </c>
      <c r="F56" s="69">
        <v>1.4043362207749099E-2</v>
      </c>
      <c r="G56" s="69">
        <v>1.2645220508338001E-2</v>
      </c>
      <c r="H56" s="69">
        <v>1.2872268205113399E-2</v>
      </c>
      <c r="I56" s="69">
        <v>1.35978580162683E-2</v>
      </c>
      <c r="J56" s="69">
        <v>1.20513294887776E-2</v>
      </c>
      <c r="K56" s="69">
        <v>1.4700855586055101E-2</v>
      </c>
      <c r="L56" s="69">
        <v>1.34084288864949E-2</v>
      </c>
      <c r="M56" s="69">
        <v>1.3511699010017499E-2</v>
      </c>
      <c r="N56" s="69">
        <v>1.3990563839552E-2</v>
      </c>
      <c r="O56" s="69">
        <v>1.2181797327492701E-2</v>
      </c>
      <c r="P56" s="69">
        <v>1.50670558330155E-2</v>
      </c>
      <c r="Q56" s="69">
        <v>1.3264129823466E-2</v>
      </c>
      <c r="R56" s="69">
        <v>1.5092552179600999E-2</v>
      </c>
      <c r="S56" s="69">
        <v>1.5946972135564098E-2</v>
      </c>
      <c r="T56" s="69">
        <v>1.4197766317236E-2</v>
      </c>
      <c r="U56" s="69">
        <v>1.37500818153655E-2</v>
      </c>
      <c r="V56" s="69">
        <v>1.2956037346636799E-2</v>
      </c>
      <c r="W56" s="69">
        <v>1.34856737620275E-2</v>
      </c>
      <c r="X56" s="69">
        <v>1.24854255402951E-2</v>
      </c>
      <c r="Y56" s="69">
        <v>1.3087339192155999E-2</v>
      </c>
      <c r="Z56" s="69">
        <v>1.2783599032472099E-2</v>
      </c>
      <c r="AA56" s="69">
        <v>1.3378776915914501E-2</v>
      </c>
      <c r="AB56" s="69">
        <v>1.9770669065496699E-2</v>
      </c>
      <c r="AC56" s="69">
        <v>1.56007693517919E-2</v>
      </c>
      <c r="AD56" s="69">
        <v>1.06777386904571E-2</v>
      </c>
      <c r="AE56" s="69">
        <v>1.0549733331028601E-2</v>
      </c>
      <c r="AF56" s="69">
        <v>1.1240229567121E-2</v>
      </c>
      <c r="AG56" s="69">
        <v>1.1318935948122499E-2</v>
      </c>
      <c r="AH56" s="69">
        <v>1.3170549675408001E-2</v>
      </c>
      <c r="AI56" s="69">
        <v>1.18498539084314E-2</v>
      </c>
      <c r="AJ56" s="69">
        <v>1.0040534976114899E-2</v>
      </c>
      <c r="AK56" s="31">
        <f t="shared" si="49"/>
        <v>-0.12531573162385767</v>
      </c>
      <c r="AL56" s="39">
        <f t="shared" si="50"/>
        <v>-4.3097923289782125E-3</v>
      </c>
      <c r="AM56" s="39">
        <f t="shared" si="51"/>
        <v>-0.15268702435471682</v>
      </c>
      <c r="AN56" s="46">
        <f t="shared" si="52"/>
        <v>7.9699386072999847E-5</v>
      </c>
    </row>
    <row r="57" spans="1:40" ht="14.5" hidden="1" outlineLevel="2" x14ac:dyDescent="0.35">
      <c r="A57" s="51" t="str">
        <f t="shared" si="20"/>
        <v>NMVOCs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1.2765271789999999E-4</v>
      </c>
      <c r="Y57" s="69">
        <v>0</v>
      </c>
      <c r="Z57" s="69">
        <v>0</v>
      </c>
      <c r="AA57" s="69">
        <v>4.8127069919999999E-4</v>
      </c>
      <c r="AB57" s="69">
        <v>4.6215238239999997E-4</v>
      </c>
      <c r="AC57" s="69">
        <v>0</v>
      </c>
      <c r="AD57" s="69">
        <v>1.3454884427999999E-3</v>
      </c>
      <c r="AE57" s="69">
        <v>2.093648076E-4</v>
      </c>
      <c r="AF57" s="69">
        <v>3.7572367019000001E-3</v>
      </c>
      <c r="AG57" s="69">
        <v>2.69184685E-5</v>
      </c>
      <c r="AH57" s="69">
        <v>0</v>
      </c>
      <c r="AI57" s="69">
        <v>0</v>
      </c>
      <c r="AJ57" s="69">
        <v>0</v>
      </c>
      <c r="AK57" s="31" t="str">
        <f t="shared" si="49"/>
        <v/>
      </c>
      <c r="AL57" s="39" t="str">
        <f t="shared" si="50"/>
        <v/>
      </c>
      <c r="AM57" s="39" t="str">
        <f t="shared" si="51"/>
        <v/>
      </c>
      <c r="AN57" s="46">
        <f t="shared" si="52"/>
        <v>0</v>
      </c>
    </row>
    <row r="58" spans="1:40" ht="14.5" hidden="1" outlineLevel="2" x14ac:dyDescent="0.35">
      <c r="A58" s="51" t="str">
        <f t="shared" si="20"/>
        <v>NMVOCs</v>
      </c>
      <c r="B58" s="13" t="s">
        <v>20</v>
      </c>
      <c r="C58" s="13" t="s">
        <v>7</v>
      </c>
      <c r="D58" s="18" t="s">
        <v>7</v>
      </c>
      <c r="E58" s="60">
        <v>5.6460827613761297E-2</v>
      </c>
      <c r="F58" s="69">
        <v>4.3861584472482597E-2</v>
      </c>
      <c r="G58" s="69">
        <v>0.121443517888386</v>
      </c>
      <c r="H58" s="69">
        <v>3.8392048340965698E-2</v>
      </c>
      <c r="I58" s="69">
        <v>2.77896360916794E-2</v>
      </c>
      <c r="J58" s="69">
        <v>2.2535853876994E-2</v>
      </c>
      <c r="K58" s="69">
        <v>4.3889465297690798E-2</v>
      </c>
      <c r="L58" s="69">
        <v>2.3430336838607999E-2</v>
      </c>
      <c r="M58" s="69">
        <v>1.59014999515244E-2</v>
      </c>
      <c r="N58" s="69">
        <v>1.39321507672205E-2</v>
      </c>
      <c r="O58" s="69">
        <v>1.950252924823E-2</v>
      </c>
      <c r="P58" s="69">
        <v>1.7009974198464301E-2</v>
      </c>
      <c r="Q58" s="69">
        <v>1.7829925240273398E-2</v>
      </c>
      <c r="R58" s="69">
        <v>1.85380963509107E-2</v>
      </c>
      <c r="S58" s="69">
        <v>4.8531460023950798E-2</v>
      </c>
      <c r="T58" s="69">
        <v>5.6236536008795399E-2</v>
      </c>
      <c r="U58" s="69">
        <v>5.8116292857681599E-2</v>
      </c>
      <c r="V58" s="69">
        <v>4.8688638568483003E-2</v>
      </c>
      <c r="W58" s="69">
        <v>3.5577668267708001E-2</v>
      </c>
      <c r="X58" s="69">
        <v>2.4817013136876901E-2</v>
      </c>
      <c r="Y58" s="69">
        <v>8.5530429773467594E-3</v>
      </c>
      <c r="Z58" s="69">
        <v>1.9767338331578701E-2</v>
      </c>
      <c r="AA58" s="69">
        <v>7.9450146278883301E-3</v>
      </c>
      <c r="AB58" s="69">
        <v>1.29821483818793E-2</v>
      </c>
      <c r="AC58" s="69">
        <v>1.44839469823476E-2</v>
      </c>
      <c r="AD58" s="69">
        <v>4.0487834012410899E-2</v>
      </c>
      <c r="AE58" s="69">
        <v>3.96932429079348E-2</v>
      </c>
      <c r="AF58" s="69">
        <v>1.5909294392728202E-2</v>
      </c>
      <c r="AG58" s="69">
        <v>6.7732640355955597E-3</v>
      </c>
      <c r="AH58" s="69">
        <v>8.1555672738289498E-3</v>
      </c>
      <c r="AI58" s="69">
        <v>8.7214476194563493E-3</v>
      </c>
      <c r="AJ58" s="69">
        <v>7.7733176552130497E-3</v>
      </c>
      <c r="AK58" s="31">
        <f t="shared" si="49"/>
        <v>-0.86232370328701236</v>
      </c>
      <c r="AL58" s="39">
        <f t="shared" si="50"/>
        <v>-6.196020362747956E-2</v>
      </c>
      <c r="AM58" s="39">
        <f t="shared" si="51"/>
        <v>-0.10871245297949761</v>
      </c>
      <c r="AN58" s="46">
        <f t="shared" si="52"/>
        <v>6.1702752527098131E-5</v>
      </c>
    </row>
    <row r="59" spans="1:40" ht="14.5" hidden="1" outlineLevel="1" collapsed="1" x14ac:dyDescent="0.35">
      <c r="A59" s="51" t="str">
        <f t="shared" si="20"/>
        <v/>
      </c>
      <c r="B59" s="13"/>
      <c r="C59" s="13"/>
      <c r="D59" s="17" t="s">
        <v>21</v>
      </c>
      <c r="E59" s="59">
        <f>SUBTOTAL(9,E60:E63)</f>
        <v>0.10011184859728001</v>
      </c>
      <c r="F59" s="67">
        <f t="shared" ref="F59:AJ59" si="65">SUBTOTAL(9,F60:F63)</f>
        <v>7.8008280393214502E-2</v>
      </c>
      <c r="G59" s="67">
        <f t="shared" si="65"/>
        <v>6.4252039494023805E-2</v>
      </c>
      <c r="H59" s="67">
        <f t="shared" si="65"/>
        <v>8.9343235403523277E-2</v>
      </c>
      <c r="I59" s="67">
        <f t="shared" si="65"/>
        <v>9.7634951218339316E-2</v>
      </c>
      <c r="J59" s="67">
        <f t="shared" si="65"/>
        <v>0.11420176251192828</v>
      </c>
      <c r="K59" s="67">
        <f t="shared" si="65"/>
        <v>0.1055045748003992</v>
      </c>
      <c r="L59" s="67">
        <f t="shared" si="65"/>
        <v>0.10811406136291732</v>
      </c>
      <c r="M59" s="67">
        <f t="shared" si="65"/>
        <v>9.9076980354567454E-2</v>
      </c>
      <c r="N59" s="67">
        <f t="shared" si="65"/>
        <v>0.10206353661589802</v>
      </c>
      <c r="O59" s="67">
        <f t="shared" si="65"/>
        <v>0.10068858409567696</v>
      </c>
      <c r="P59" s="67">
        <f t="shared" si="65"/>
        <v>9.8856735621918546E-2</v>
      </c>
      <c r="Q59" s="67">
        <f t="shared" si="65"/>
        <v>0.10000611147573488</v>
      </c>
      <c r="R59" s="67">
        <f t="shared" si="65"/>
        <v>0.10082674381282701</v>
      </c>
      <c r="S59" s="67">
        <f t="shared" si="65"/>
        <v>0.1057266984351963</v>
      </c>
      <c r="T59" s="67">
        <f t="shared" si="65"/>
        <v>0.1171395395092755</v>
      </c>
      <c r="U59" s="67">
        <f t="shared" si="65"/>
        <v>0.109815637070714</v>
      </c>
      <c r="V59" s="67">
        <f t="shared" si="65"/>
        <v>0.13222086917560741</v>
      </c>
      <c r="W59" s="67">
        <f t="shared" si="65"/>
        <v>0.1168816745682958</v>
      </c>
      <c r="X59" s="67">
        <f t="shared" si="65"/>
        <v>8.2240979233805203E-2</v>
      </c>
      <c r="Y59" s="67">
        <f t="shared" si="65"/>
        <v>8.8387448390703921E-2</v>
      </c>
      <c r="Z59" s="67">
        <f t="shared" si="65"/>
        <v>8.437314417999757E-2</v>
      </c>
      <c r="AA59" s="67">
        <f t="shared" si="65"/>
        <v>8.3777772255996044E-2</v>
      </c>
      <c r="AB59" s="67">
        <f t="shared" si="65"/>
        <v>0.13862277453274743</v>
      </c>
      <c r="AC59" s="67">
        <f t="shared" si="65"/>
        <v>0.11104879074567123</v>
      </c>
      <c r="AD59" s="67">
        <f t="shared" si="65"/>
        <v>0.10922250290214366</v>
      </c>
      <c r="AE59" s="67">
        <f t="shared" si="65"/>
        <v>7.8216777555018685E-2</v>
      </c>
      <c r="AF59" s="67">
        <f t="shared" si="65"/>
        <v>7.0404798387033979E-2</v>
      </c>
      <c r="AG59" s="67">
        <f t="shared" si="65"/>
        <v>7.287321130318615E-2</v>
      </c>
      <c r="AH59" s="67">
        <f t="shared" si="65"/>
        <v>9.5708668411948458E-2</v>
      </c>
      <c r="AI59" s="67">
        <f t="shared" si="65"/>
        <v>4.5398055905411683E-2</v>
      </c>
      <c r="AJ59" s="67">
        <f t="shared" si="65"/>
        <v>5.4580469545989024E-2</v>
      </c>
      <c r="AK59" s="30">
        <f t="shared" si="49"/>
        <v>-0.45480509739111985</v>
      </c>
      <c r="AL59" s="38">
        <f t="shared" si="50"/>
        <v>-1.9377913668010782E-2</v>
      </c>
      <c r="AM59" s="38">
        <f t="shared" si="51"/>
        <v>0.20226446832237044</v>
      </c>
      <c r="AN59" s="45">
        <f t="shared" si="52"/>
        <v>4.3324682646288606E-4</v>
      </c>
    </row>
    <row r="60" spans="1:40" ht="14.5" hidden="1" outlineLevel="2" x14ac:dyDescent="0.35">
      <c r="A60" s="51" t="str">
        <f t="shared" si="20"/>
        <v>NMVOCs</v>
      </c>
      <c r="B60" s="13" t="s">
        <v>21</v>
      </c>
      <c r="C60" s="13" t="s">
        <v>5</v>
      </c>
      <c r="D60" s="18" t="s">
        <v>5</v>
      </c>
      <c r="E60" s="60">
        <v>5.4477123839999997E-3</v>
      </c>
      <c r="F60" s="69">
        <v>4.8520380600000001E-3</v>
      </c>
      <c r="G60" s="69">
        <v>5.2094426579999999E-3</v>
      </c>
      <c r="H60" s="69">
        <v>5.6968125480000003E-3</v>
      </c>
      <c r="I60" s="69">
        <v>6.0650475839999999E-3</v>
      </c>
      <c r="J60" s="69">
        <v>6.6823827840000001E-3</v>
      </c>
      <c r="K60" s="69">
        <v>6.7257045540000003E-3</v>
      </c>
      <c r="L60" s="69">
        <v>6.7690263239999996E-3</v>
      </c>
      <c r="M60" s="69">
        <v>6.5090957040000001E-3</v>
      </c>
      <c r="N60" s="69">
        <v>6.7148740979999996E-3</v>
      </c>
      <c r="O60" s="69">
        <v>7.0722786960000002E-3</v>
      </c>
      <c r="P60" s="69">
        <v>6.8881611779999996E-3</v>
      </c>
      <c r="Q60" s="69">
        <v>7.3538701920000003E-3</v>
      </c>
      <c r="R60" s="69">
        <v>8.1360103500000003E-3</v>
      </c>
      <c r="S60" s="69">
        <v>8.8623783180000002E-3</v>
      </c>
      <c r="T60" s="69">
        <v>7.8884550000000008E-3</v>
      </c>
      <c r="U60" s="69">
        <v>7.7211900000000002E-3</v>
      </c>
      <c r="V60" s="69">
        <v>7.8903900000000006E-3</v>
      </c>
      <c r="W60" s="69">
        <v>7.2140907599999998E-3</v>
      </c>
      <c r="X60" s="69">
        <v>7.1851142925000002E-3</v>
      </c>
      <c r="Y60" s="69">
        <v>3.7237054229999999E-3</v>
      </c>
      <c r="Z60" s="69">
        <v>3.35214E-3</v>
      </c>
      <c r="AA60" s="69">
        <v>3.1483800000000001E-3</v>
      </c>
      <c r="AB60" s="69">
        <v>3.17544787672996E-3</v>
      </c>
      <c r="AC60" s="69">
        <v>7.4932761230219799E-3</v>
      </c>
      <c r="AD60" s="69">
        <v>7.5164506759192798E-3</v>
      </c>
      <c r="AE60" s="69">
        <v>6.8315061607996802E-3</v>
      </c>
      <c r="AF60" s="69">
        <v>9.7489669533239506E-3</v>
      </c>
      <c r="AG60" s="69">
        <v>9.9044799500252606E-3</v>
      </c>
      <c r="AH60" s="69">
        <v>9.5842954143780506E-3</v>
      </c>
      <c r="AI60" s="69">
        <v>3.9095860035055904E-3</v>
      </c>
      <c r="AJ60" s="69">
        <v>9.5371109090999998E-3</v>
      </c>
      <c r="AK60" s="31">
        <f t="shared" si="49"/>
        <v>0.75066344124748863</v>
      </c>
      <c r="AL60" s="39">
        <f t="shared" si="50"/>
        <v>1.8228496476632605E-2</v>
      </c>
      <c r="AM60" s="39">
        <f t="shared" si="51"/>
        <v>1.4394170893154423</v>
      </c>
      <c r="AN60" s="46">
        <f t="shared" si="52"/>
        <v>7.5703325188703686E-5</v>
      </c>
    </row>
    <row r="61" spans="1:40" ht="14.5" hidden="1" outlineLevel="2" x14ac:dyDescent="0.35">
      <c r="A61" s="51" t="str">
        <f t="shared" si="20"/>
        <v>NMVOCs</v>
      </c>
      <c r="B61" s="13" t="s">
        <v>21</v>
      </c>
      <c r="C61" s="13" t="s">
        <v>6</v>
      </c>
      <c r="D61" s="18" t="s">
        <v>6</v>
      </c>
      <c r="E61" s="60">
        <v>8.1930008164415993E-2</v>
      </c>
      <c r="F61" s="69">
        <v>6.2919776647316003E-2</v>
      </c>
      <c r="G61" s="69">
        <v>3.3933921440928001E-2</v>
      </c>
      <c r="H61" s="69">
        <v>7.4854413583520005E-2</v>
      </c>
      <c r="I61" s="69">
        <v>8.4134953284000003E-2</v>
      </c>
      <c r="J61" s="69">
        <v>0.10026415838592</v>
      </c>
      <c r="K61" s="69">
        <v>8.659003389804E-2</v>
      </c>
      <c r="L61" s="69">
        <v>9.2619120373999997E-2</v>
      </c>
      <c r="M61" s="69">
        <v>8.4998993977999995E-2</v>
      </c>
      <c r="N61" s="69">
        <v>8.8439548730764705E-2</v>
      </c>
      <c r="O61" s="69">
        <v>8.4279781999999998E-2</v>
      </c>
      <c r="P61" s="69">
        <v>8.3494796999999996E-2</v>
      </c>
      <c r="Q61" s="69">
        <v>8.3847000000000005E-2</v>
      </c>
      <c r="R61" s="69">
        <v>8.3414210879785095E-2</v>
      </c>
      <c r="S61" s="69">
        <v>8.1557899541787798E-2</v>
      </c>
      <c r="T61" s="69">
        <v>9.19927388992543E-2</v>
      </c>
      <c r="U61" s="69">
        <v>8.3997116733776397E-2</v>
      </c>
      <c r="V61" s="69">
        <v>0.105698530904757</v>
      </c>
      <c r="W61" s="69">
        <v>9.4301537667378005E-2</v>
      </c>
      <c r="X61" s="69">
        <v>6.4642893932943896E-2</v>
      </c>
      <c r="Y61" s="69">
        <v>7.9030956534697994E-2</v>
      </c>
      <c r="Z61" s="69">
        <v>7.2874050838100002E-2</v>
      </c>
      <c r="AA61" s="69">
        <v>7.5481918824727504E-2</v>
      </c>
      <c r="AB61" s="69">
        <v>0.12782820959405</v>
      </c>
      <c r="AC61" s="69">
        <v>9.4114510686023597E-2</v>
      </c>
      <c r="AD61" s="69">
        <v>8.5722820277227996E-2</v>
      </c>
      <c r="AE61" s="69">
        <v>5.5594693575382499E-2</v>
      </c>
      <c r="AF61" s="69">
        <v>5.1701971618202003E-2</v>
      </c>
      <c r="AG61" s="69">
        <v>5.7177497038219997E-2</v>
      </c>
      <c r="AH61" s="69">
        <v>7.9057059781511896E-2</v>
      </c>
      <c r="AI61" s="69">
        <v>3.5587532818035103E-2</v>
      </c>
      <c r="AJ61" s="69">
        <v>3.94397268062767E-2</v>
      </c>
      <c r="AK61" s="31">
        <f t="shared" si="49"/>
        <v>-0.51861683295417715</v>
      </c>
      <c r="AL61" s="39">
        <f t="shared" si="50"/>
        <v>-2.3307684031724007E-2</v>
      </c>
      <c r="AM61" s="39">
        <f t="shared" si="51"/>
        <v>0.10824560409788719</v>
      </c>
      <c r="AN61" s="46">
        <f t="shared" si="52"/>
        <v>3.1306320039964342E-4</v>
      </c>
    </row>
    <row r="62" spans="1:40" ht="14.5" hidden="1" outlineLevel="2" x14ac:dyDescent="0.35">
      <c r="A62" s="51" t="str">
        <f t="shared" si="20"/>
        <v>NMVOCs</v>
      </c>
      <c r="B62" s="13" t="s">
        <v>21</v>
      </c>
      <c r="C62" s="13" t="s">
        <v>7</v>
      </c>
      <c r="D62" s="18" t="s">
        <v>7</v>
      </c>
      <c r="E62" s="60">
        <v>1.2734128048864E-2</v>
      </c>
      <c r="F62" s="69">
        <v>1.02364656858985E-2</v>
      </c>
      <c r="G62" s="69">
        <v>2.51086753950958E-2</v>
      </c>
      <c r="H62" s="69">
        <v>8.7920092720032705E-3</v>
      </c>
      <c r="I62" s="69">
        <v>7.4349503503393097E-3</v>
      </c>
      <c r="J62" s="69">
        <v>7.2552213420082803E-3</v>
      </c>
      <c r="K62" s="69">
        <v>1.2188836348359201E-2</v>
      </c>
      <c r="L62" s="69">
        <v>8.7259146649173204E-3</v>
      </c>
      <c r="M62" s="69">
        <v>7.5688906725674601E-3</v>
      </c>
      <c r="N62" s="69">
        <v>6.9091137871333096E-3</v>
      </c>
      <c r="O62" s="69">
        <v>9.3365233996769697E-3</v>
      </c>
      <c r="P62" s="69">
        <v>8.4737774439185599E-3</v>
      </c>
      <c r="Q62" s="69">
        <v>8.8052412837348708E-3</v>
      </c>
      <c r="R62" s="69">
        <v>9.2765225830419105E-3</v>
      </c>
      <c r="S62" s="69">
        <v>1.53064205754085E-2</v>
      </c>
      <c r="T62" s="69">
        <v>1.7258345610021202E-2</v>
      </c>
      <c r="U62" s="69">
        <v>1.8097330336937601E-2</v>
      </c>
      <c r="V62" s="69">
        <v>1.86319482708504E-2</v>
      </c>
      <c r="W62" s="69">
        <v>1.53660461409178E-2</v>
      </c>
      <c r="X62" s="69">
        <v>1.04129710083613E-2</v>
      </c>
      <c r="Y62" s="69">
        <v>5.6327864330059296E-3</v>
      </c>
      <c r="Z62" s="69">
        <v>8.1469533418975695E-3</v>
      </c>
      <c r="AA62" s="69">
        <v>5.1474734312685301E-3</v>
      </c>
      <c r="AB62" s="69">
        <v>7.6191170619674797E-3</v>
      </c>
      <c r="AC62" s="69">
        <v>9.4410039366256606E-3</v>
      </c>
      <c r="AD62" s="69">
        <v>1.5983231948996399E-2</v>
      </c>
      <c r="AE62" s="69">
        <v>1.5790577818836499E-2</v>
      </c>
      <c r="AF62" s="69">
        <v>8.9538598155080203E-3</v>
      </c>
      <c r="AG62" s="69">
        <v>5.7912343149408999E-3</v>
      </c>
      <c r="AH62" s="69">
        <v>7.06731321605851E-3</v>
      </c>
      <c r="AI62" s="69">
        <v>5.9009370838709902E-3</v>
      </c>
      <c r="AJ62" s="69">
        <v>5.6036318306123302E-3</v>
      </c>
      <c r="AK62" s="31">
        <f t="shared" si="49"/>
        <v>-0.55995166617535119</v>
      </c>
      <c r="AL62" s="39">
        <f t="shared" si="50"/>
        <v>-2.6132187115588845E-2</v>
      </c>
      <c r="AM62" s="39">
        <f t="shared" si="51"/>
        <v>-5.0382718716199038E-2</v>
      </c>
      <c r="AN62" s="46">
        <f t="shared" si="52"/>
        <v>4.4480300874539002E-5</v>
      </c>
    </row>
    <row r="63" spans="1:40" ht="14.5" hidden="1" outlineLevel="2" x14ac:dyDescent="0.35">
      <c r="A63" s="51" t="str">
        <f t="shared" si="20"/>
        <v>NMVOCs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31" t="str">
        <f t="shared" si="49"/>
        <v/>
      </c>
      <c r="AL63" s="39" t="str">
        <f t="shared" si="50"/>
        <v/>
      </c>
      <c r="AM63" s="39" t="str">
        <f t="shared" si="51"/>
        <v/>
      </c>
      <c r="AN63" s="46">
        <f t="shared" si="52"/>
        <v>0</v>
      </c>
    </row>
    <row r="64" spans="1:40" ht="14.5" hidden="1" outlineLevel="1" collapsed="1" x14ac:dyDescent="0.35">
      <c r="A64" s="51" t="str">
        <f t="shared" si="20"/>
        <v/>
      </c>
      <c r="B64" s="13"/>
      <c r="C64" s="13"/>
      <c r="D64" s="17" t="s">
        <v>22</v>
      </c>
      <c r="E64" s="59">
        <f>SUBTOTAL(9,E65:E68)</f>
        <v>0.16774138953242368</v>
      </c>
      <c r="F64" s="67">
        <f t="shared" ref="F64:AH64" si="66">SUBTOTAL(9,F65:F68)</f>
        <v>0.20268312304834915</v>
      </c>
      <c r="G64" s="67">
        <f t="shared" si="66"/>
        <v>0.20860158799943546</v>
      </c>
      <c r="H64" s="67">
        <f t="shared" si="66"/>
        <v>0.23105309777127883</v>
      </c>
      <c r="I64" s="67">
        <f t="shared" si="66"/>
        <v>0.18986924892399787</v>
      </c>
      <c r="J64" s="67">
        <f t="shared" si="66"/>
        <v>0.12405352432276433</v>
      </c>
      <c r="K64" s="67">
        <f t="shared" si="66"/>
        <v>0.13302175278755862</v>
      </c>
      <c r="L64" s="67">
        <f t="shared" si="66"/>
        <v>0.110024143504578</v>
      </c>
      <c r="M64" s="67">
        <f t="shared" si="66"/>
        <v>0.10297080185656239</v>
      </c>
      <c r="N64" s="67">
        <f t="shared" si="66"/>
        <v>7.2530815498611054E-2</v>
      </c>
      <c r="O64" s="67">
        <f t="shared" si="66"/>
        <v>0.10175710881587201</v>
      </c>
      <c r="P64" s="67">
        <f t="shared" si="66"/>
        <v>0.19586965872421239</v>
      </c>
      <c r="Q64" s="67">
        <f t="shared" si="66"/>
        <v>0.18662531967256729</v>
      </c>
      <c r="R64" s="67">
        <f t="shared" si="66"/>
        <v>0.27232523679871412</v>
      </c>
      <c r="S64" s="67">
        <f t="shared" si="66"/>
        <v>0.13322733836379147</v>
      </c>
      <c r="T64" s="67">
        <f t="shared" si="66"/>
        <v>8.4299193245945717E-2</v>
      </c>
      <c r="U64" s="67">
        <f t="shared" si="66"/>
        <v>9.9972946839074192E-2</v>
      </c>
      <c r="V64" s="67">
        <f t="shared" si="66"/>
        <v>0.11803052587586048</v>
      </c>
      <c r="W64" s="67">
        <f t="shared" si="66"/>
        <v>0.13213189286669555</v>
      </c>
      <c r="X64" s="67">
        <f t="shared" si="66"/>
        <v>9.1418620445727489E-2</v>
      </c>
      <c r="Y64" s="67">
        <f t="shared" si="66"/>
        <v>5.4329113278683581E-2</v>
      </c>
      <c r="Z64" s="67">
        <f t="shared" si="66"/>
        <v>3.5576299359719045E-2</v>
      </c>
      <c r="AA64" s="67">
        <f t="shared" si="66"/>
        <v>1.8501330711255495E-2</v>
      </c>
      <c r="AB64" s="67">
        <f t="shared" si="66"/>
        <v>4.6504724578922622E-2</v>
      </c>
      <c r="AC64" s="67">
        <f t="shared" si="66"/>
        <v>4.9473240240041454E-2</v>
      </c>
      <c r="AD64" s="67">
        <f t="shared" si="66"/>
        <v>2.4952988694534623E-2</v>
      </c>
      <c r="AE64" s="67">
        <f t="shared" ref="AE64:AF64" si="67">SUBTOTAL(9,AE65:AE68)</f>
        <v>4.105606171902873E-2</v>
      </c>
      <c r="AF64" s="67">
        <f t="shared" si="67"/>
        <v>4.4121546970364751E-2</v>
      </c>
      <c r="AG64" s="67">
        <f t="shared" ref="AG64" si="68">SUBTOTAL(9,AG65:AG68)</f>
        <v>4.055322595566551E-2</v>
      </c>
      <c r="AH64" s="67">
        <f t="shared" si="66"/>
        <v>2.0770220070073522E-2</v>
      </c>
      <c r="AI64" s="67">
        <f t="shared" ref="AI64:AJ64" si="69">SUBTOTAL(9,AI65:AI68)</f>
        <v>2.6606322212160628E-2</v>
      </c>
      <c r="AJ64" s="67">
        <f t="shared" si="69"/>
        <v>4.1548109298332095E-2</v>
      </c>
      <c r="AK64" s="30">
        <f t="shared" si="49"/>
        <v>-0.75230854224978849</v>
      </c>
      <c r="AL64" s="38">
        <f t="shared" si="50"/>
        <v>-4.4020140102027372E-2</v>
      </c>
      <c r="AM64" s="38">
        <f t="shared" si="51"/>
        <v>0.56158784243175885</v>
      </c>
      <c r="AN64" s="45">
        <f t="shared" si="52"/>
        <v>3.2979904073321268E-4</v>
      </c>
    </row>
    <row r="65" spans="1:40" ht="14.5" hidden="1" outlineLevel="2" x14ac:dyDescent="0.35">
      <c r="A65" s="51" t="str">
        <f t="shared" si="20"/>
        <v>NMVOCs</v>
      </c>
      <c r="B65" s="13" t="s">
        <v>22</v>
      </c>
      <c r="C65" s="13" t="s">
        <v>5</v>
      </c>
      <c r="D65" s="18" t="s">
        <v>5</v>
      </c>
      <c r="E65" s="60">
        <v>1.20508632E-3</v>
      </c>
      <c r="F65" s="69">
        <v>1.1866667580000001E-3</v>
      </c>
      <c r="G65" s="69">
        <v>1.1420132579999999E-3</v>
      </c>
      <c r="H65" s="69">
        <v>1.217366028E-3</v>
      </c>
      <c r="I65" s="69">
        <v>1.264252212E-3</v>
      </c>
      <c r="J65" s="69">
        <v>1.310022036E-3</v>
      </c>
      <c r="K65" s="69">
        <v>1.265368536E-3</v>
      </c>
      <c r="L65" s="69">
        <v>1.2341110860000001E-3</v>
      </c>
      <c r="M65" s="69">
        <v>1.3289997779999999E-3</v>
      </c>
      <c r="N65" s="69">
        <v>1.278764586E-3</v>
      </c>
      <c r="O65" s="69">
        <v>1.2849044400000001E-3</v>
      </c>
      <c r="P65" s="69">
        <v>1.225180386E-3</v>
      </c>
      <c r="Q65" s="69">
        <v>1.335139632E-3</v>
      </c>
      <c r="R65" s="69">
        <v>2.1037039559999998E-3</v>
      </c>
      <c r="S65" s="69">
        <v>1.864366956E-3</v>
      </c>
      <c r="T65" s="69">
        <v>1.3873489559999999E-3</v>
      </c>
      <c r="U65" s="69">
        <v>1.4617339560000001E-3</v>
      </c>
      <c r="V65" s="69">
        <v>1.8409939560000001E-3</v>
      </c>
      <c r="W65" s="69">
        <v>2.028238956E-3</v>
      </c>
      <c r="X65" s="69">
        <v>2.184547806E-3</v>
      </c>
      <c r="Y65" s="69">
        <v>6.4638415440000001E-3</v>
      </c>
      <c r="Z65" s="69">
        <v>8.8420395600000005E-4</v>
      </c>
      <c r="AA65" s="69">
        <v>4.87978956E-4</v>
      </c>
      <c r="AB65" s="69">
        <v>3.5978361485601801E-4</v>
      </c>
      <c r="AC65" s="69">
        <v>7.0953392848032901E-4</v>
      </c>
      <c r="AD65" s="69">
        <v>7.1146058437743904E-4</v>
      </c>
      <c r="AE65" s="69">
        <v>5.4170209907035199E-4</v>
      </c>
      <c r="AF65" s="69">
        <v>5.4785402197267104E-4</v>
      </c>
      <c r="AG65" s="69">
        <v>4.7583515103428699E-4</v>
      </c>
      <c r="AH65" s="69">
        <v>5.0828123848781605E-4</v>
      </c>
      <c r="AI65" s="69">
        <v>7.4184337801860996E-4</v>
      </c>
      <c r="AJ65" s="69">
        <v>4.2270255359999999E-4</v>
      </c>
      <c r="AK65" s="31">
        <f t="shared" si="49"/>
        <v>-0.64923462611375427</v>
      </c>
      <c r="AL65" s="39">
        <f t="shared" si="50"/>
        <v>-3.3230101153727709E-2</v>
      </c>
      <c r="AM65" s="39">
        <f t="shared" si="51"/>
        <v>-0.43019973470815831</v>
      </c>
      <c r="AN65" s="46">
        <f t="shared" si="52"/>
        <v>3.3553126495302582E-6</v>
      </c>
    </row>
    <row r="66" spans="1:40" ht="14.5" hidden="1" outlineLevel="2" x14ac:dyDescent="0.35">
      <c r="A66" s="51" t="str">
        <f t="shared" si="20"/>
        <v>NMVOCs</v>
      </c>
      <c r="B66" s="13" t="s">
        <v>22</v>
      </c>
      <c r="C66" s="13" t="s">
        <v>6</v>
      </c>
      <c r="D66" s="18" t="s">
        <v>6</v>
      </c>
      <c r="E66" s="60">
        <v>0.152649226985974</v>
      </c>
      <c r="F66" s="69">
        <v>0.18849768330785599</v>
      </c>
      <c r="G66" s="69">
        <v>0.180150905159223</v>
      </c>
      <c r="H66" s="69">
        <v>0.217840302078046</v>
      </c>
      <c r="I66" s="69">
        <v>0.17804415757629</v>
      </c>
      <c r="J66" s="69">
        <v>0.113926289885233</v>
      </c>
      <c r="K66" s="69">
        <v>0.119621015569148</v>
      </c>
      <c r="L66" s="69">
        <v>0.101221800957334</v>
      </c>
      <c r="M66" s="69">
        <v>9.5052599908990495E-2</v>
      </c>
      <c r="N66" s="69">
        <v>6.4546312456603402E-2</v>
      </c>
      <c r="O66" s="69">
        <v>9.1183458564476794E-2</v>
      </c>
      <c r="P66" s="69">
        <v>0.18308217143546299</v>
      </c>
      <c r="Q66" s="69">
        <v>0.172380861657558</v>
      </c>
      <c r="R66" s="69">
        <v>0.25629142529216498</v>
      </c>
      <c r="S66" s="69">
        <v>0.111713722669566</v>
      </c>
      <c r="T66" s="69">
        <v>6.1710177047742898E-2</v>
      </c>
      <c r="U66" s="69">
        <v>7.6127630258537193E-2</v>
      </c>
      <c r="V66" s="69">
        <v>9.3911358435484302E-2</v>
      </c>
      <c r="W66" s="69">
        <v>0.110325041731256</v>
      </c>
      <c r="X66" s="69">
        <v>7.0659944490416002E-2</v>
      </c>
      <c r="Y66" s="69">
        <v>3.4171702962560002E-2</v>
      </c>
      <c r="Z66" s="69">
        <v>1.9967733727425E-2</v>
      </c>
      <c r="AA66" s="69">
        <v>3.3456439491979999E-3</v>
      </c>
      <c r="AB66" s="69">
        <v>2.99441929982E-2</v>
      </c>
      <c r="AC66" s="69">
        <v>3.1798521681453001E-2</v>
      </c>
      <c r="AD66" s="69">
        <v>3.3178710708E-3</v>
      </c>
      <c r="AE66" s="69">
        <v>1.9000875451695001E-2</v>
      </c>
      <c r="AF66" s="69">
        <v>2.519534455552E-2</v>
      </c>
      <c r="AG66" s="69">
        <v>2.2279981875379998E-2</v>
      </c>
      <c r="AH66" s="69">
        <v>1.6876945267898301E-3</v>
      </c>
      <c r="AI66" s="69">
        <v>7.5323671063322797E-3</v>
      </c>
      <c r="AJ66" s="69">
        <v>2.2271087018101599E-2</v>
      </c>
      <c r="AK66" s="31">
        <f t="shared" si="49"/>
        <v>-0.85410285097514482</v>
      </c>
      <c r="AL66" s="39">
        <f t="shared" si="50"/>
        <v>-6.0203619815815235E-2</v>
      </c>
      <c r="AM66" s="39">
        <f t="shared" si="51"/>
        <v>1.9567182140364392</v>
      </c>
      <c r="AN66" s="46">
        <f t="shared" si="52"/>
        <v>1.7678260837131931E-4</v>
      </c>
    </row>
    <row r="67" spans="1:40" ht="14.5" hidden="1" outlineLevel="2" x14ac:dyDescent="0.35">
      <c r="A67" s="51" t="str">
        <f t="shared" si="20"/>
        <v>NMVOCs</v>
      </c>
      <c r="B67" s="13" t="s">
        <v>22</v>
      </c>
      <c r="C67" s="13" t="s">
        <v>7</v>
      </c>
      <c r="D67" s="18" t="s">
        <v>7</v>
      </c>
      <c r="E67" s="60">
        <v>1.38653070136613E-2</v>
      </c>
      <c r="F67" s="69">
        <v>1.29765970022358E-2</v>
      </c>
      <c r="G67" s="69">
        <v>2.72833154748418E-2</v>
      </c>
      <c r="H67" s="69">
        <v>1.1966274370580799E-2</v>
      </c>
      <c r="I67" s="69">
        <v>1.0527877434021501E-2</v>
      </c>
      <c r="J67" s="69">
        <v>8.7816653771400893E-3</v>
      </c>
      <c r="K67" s="69">
        <v>1.2098406461296E-2</v>
      </c>
      <c r="L67" s="69">
        <v>7.5282923637382702E-3</v>
      </c>
      <c r="M67" s="69">
        <v>6.5520666880525503E-3</v>
      </c>
      <c r="N67" s="69">
        <v>6.6579102412666199E-3</v>
      </c>
      <c r="O67" s="69">
        <v>9.2386336825730705E-3</v>
      </c>
      <c r="P67" s="69">
        <v>1.15055861959637E-2</v>
      </c>
      <c r="Q67" s="69">
        <v>1.28391633046353E-2</v>
      </c>
      <c r="R67" s="69">
        <v>1.38581514796442E-2</v>
      </c>
      <c r="S67" s="69">
        <v>1.95727363594E-2</v>
      </c>
      <c r="T67" s="69">
        <v>2.11273023375106E-2</v>
      </c>
      <c r="U67" s="69">
        <v>2.2310344807006301E-2</v>
      </c>
      <c r="V67" s="69">
        <v>2.2206264557730799E-2</v>
      </c>
      <c r="W67" s="69">
        <v>1.9715309039028898E-2</v>
      </c>
      <c r="X67" s="69">
        <v>1.8519737776791698E-2</v>
      </c>
      <c r="Y67" s="69">
        <v>1.36296452134707E-2</v>
      </c>
      <c r="Z67" s="69">
        <v>1.4661313205389499E-2</v>
      </c>
      <c r="AA67" s="69">
        <v>1.4603744445359401E-2</v>
      </c>
      <c r="AB67" s="69">
        <v>1.6140424409501499E-2</v>
      </c>
      <c r="AC67" s="69">
        <v>1.69045490380948E-2</v>
      </c>
      <c r="AD67" s="69">
        <v>2.0859669678782701E-2</v>
      </c>
      <c r="AE67" s="69">
        <v>2.1447611998088201E-2</v>
      </c>
      <c r="AF67" s="69">
        <v>1.8313825739531199E-2</v>
      </c>
      <c r="AG67" s="69">
        <v>1.7735133687554801E-2</v>
      </c>
      <c r="AH67" s="69">
        <v>1.8513709073410298E-2</v>
      </c>
      <c r="AI67" s="69">
        <v>1.82818201214127E-2</v>
      </c>
      <c r="AJ67" s="69">
        <v>1.87996561829805E-2</v>
      </c>
      <c r="AK67" s="31">
        <f t="shared" si="49"/>
        <v>0.35587738262538671</v>
      </c>
      <c r="AL67" s="39">
        <f t="shared" si="50"/>
        <v>9.8693113017753742E-3</v>
      </c>
      <c r="AM67" s="39">
        <f t="shared" si="51"/>
        <v>2.8325191809609906E-2</v>
      </c>
      <c r="AN67" s="46">
        <f t="shared" si="52"/>
        <v>1.4922721346335912E-4</v>
      </c>
    </row>
    <row r="68" spans="1:40" ht="14.5" hidden="1" outlineLevel="2" x14ac:dyDescent="0.35">
      <c r="A68" s="51" t="str">
        <f t="shared" si="20"/>
        <v>NMVOCs</v>
      </c>
      <c r="B68" s="13" t="s">
        <v>22</v>
      </c>
      <c r="C68" s="13" t="s">
        <v>8</v>
      </c>
      <c r="D68" s="18" t="s">
        <v>8</v>
      </c>
      <c r="E68" s="60">
        <v>2.1769212788403899E-5</v>
      </c>
      <c r="F68" s="69">
        <v>2.21759802573589E-5</v>
      </c>
      <c r="G68" s="69">
        <v>2.5354107370651098E-5</v>
      </c>
      <c r="H68" s="69">
        <v>2.9155294652045701E-5</v>
      </c>
      <c r="I68" s="69">
        <v>3.2961701686371501E-5</v>
      </c>
      <c r="J68" s="69">
        <v>3.55470243912329E-5</v>
      </c>
      <c r="K68" s="69">
        <v>3.69622211146185E-5</v>
      </c>
      <c r="L68" s="69">
        <v>3.9939097505722502E-5</v>
      </c>
      <c r="M68" s="69">
        <v>3.71354815193428E-5</v>
      </c>
      <c r="N68" s="69">
        <v>4.7828214741035497E-5</v>
      </c>
      <c r="O68" s="69">
        <v>5.0112128822153801E-5</v>
      </c>
      <c r="P68" s="69">
        <v>5.6720706785687498E-5</v>
      </c>
      <c r="Q68" s="69">
        <v>7.0155078373993095E-5</v>
      </c>
      <c r="R68" s="69">
        <v>7.19560709049453E-5</v>
      </c>
      <c r="S68" s="69">
        <v>7.6512378825470601E-5</v>
      </c>
      <c r="T68" s="69">
        <v>7.4364904692223596E-5</v>
      </c>
      <c r="U68" s="69">
        <v>7.3237817530704595E-5</v>
      </c>
      <c r="V68" s="69">
        <v>7.1908926645380901E-5</v>
      </c>
      <c r="W68" s="69">
        <v>6.3303140410652994E-5</v>
      </c>
      <c r="X68" s="69">
        <v>5.4390372519788602E-5</v>
      </c>
      <c r="Y68" s="69">
        <v>6.3923558652871296E-5</v>
      </c>
      <c r="Z68" s="69">
        <v>6.3048470904540199E-5</v>
      </c>
      <c r="AA68" s="69">
        <v>6.3963360698095006E-5</v>
      </c>
      <c r="AB68" s="69">
        <v>6.0323556365101503E-5</v>
      </c>
      <c r="AC68" s="69">
        <v>6.0635592013321501E-5</v>
      </c>
      <c r="AD68" s="69">
        <v>6.3987360574485901E-5</v>
      </c>
      <c r="AE68" s="69">
        <v>6.5872170175176504E-5</v>
      </c>
      <c r="AF68" s="69">
        <v>6.4522653340886495E-5</v>
      </c>
      <c r="AG68" s="69">
        <v>6.2275241696417E-5</v>
      </c>
      <c r="AH68" s="69">
        <v>6.0535231385578797E-5</v>
      </c>
      <c r="AI68" s="69">
        <v>5.0291606397038801E-5</v>
      </c>
      <c r="AJ68" s="69">
        <v>5.46635436499984E-5</v>
      </c>
      <c r="AK68" s="30">
        <f t="shared" si="49"/>
        <v>1.5110482487964272</v>
      </c>
      <c r="AL68" s="38">
        <f t="shared" si="50"/>
        <v>3.0145453760933361E-2</v>
      </c>
      <c r="AM68" s="38">
        <f t="shared" si="51"/>
        <v>8.6931747982840646E-2</v>
      </c>
      <c r="AN68" s="45">
        <f t="shared" si="52"/>
        <v>4.3390624900400186E-7</v>
      </c>
    </row>
    <row r="69" spans="1:40" ht="14.5" collapsed="1" x14ac:dyDescent="0.35">
      <c r="A69" s="51" t="str">
        <f t="shared" si="20"/>
        <v/>
      </c>
      <c r="B69" s="13"/>
      <c r="C69" s="13"/>
      <c r="D69" s="16" t="s">
        <v>23</v>
      </c>
      <c r="E69" s="58">
        <f>SUBTOTAL(9,E70:E83)</f>
        <v>73.907465302216153</v>
      </c>
      <c r="F69" s="66">
        <f t="shared" ref="F69:AH69" si="70">SUBTOTAL(9,F70:F83)</f>
        <v>73.861289397645692</v>
      </c>
      <c r="G69" s="66">
        <f t="shared" si="70"/>
        <v>75.223045239969338</v>
      </c>
      <c r="H69" s="66">
        <f t="shared" si="70"/>
        <v>76.195176679677544</v>
      </c>
      <c r="I69" s="66">
        <f t="shared" si="70"/>
        <v>78.963515234213759</v>
      </c>
      <c r="J69" s="66">
        <f t="shared" si="70"/>
        <v>81.875055705035848</v>
      </c>
      <c r="K69" s="66">
        <f t="shared" si="70"/>
        <v>82.289104659949459</v>
      </c>
      <c r="L69" s="66">
        <f t="shared" si="70"/>
        <v>84.638985371436959</v>
      </c>
      <c r="M69" s="66">
        <f t="shared" si="70"/>
        <v>85.811242961915667</v>
      </c>
      <c r="N69" s="66">
        <f t="shared" si="70"/>
        <v>87.248935686854352</v>
      </c>
      <c r="O69" s="66">
        <f t="shared" si="70"/>
        <v>86.886697190326501</v>
      </c>
      <c r="P69" s="66">
        <f t="shared" si="70"/>
        <v>87.465556686887695</v>
      </c>
      <c r="Q69" s="66">
        <f t="shared" si="70"/>
        <v>90.744141375444201</v>
      </c>
      <c r="R69" s="66">
        <f t="shared" si="70"/>
        <v>93.825078643533203</v>
      </c>
      <c r="S69" s="66">
        <f t="shared" si="70"/>
        <v>97.117488925955513</v>
      </c>
      <c r="T69" s="66">
        <f t="shared" si="70"/>
        <v>95.092131025031406</v>
      </c>
      <c r="U69" s="66">
        <f t="shared" si="70"/>
        <v>95.789588148015113</v>
      </c>
      <c r="V69" s="66">
        <f t="shared" si="70"/>
        <v>97.480237826914887</v>
      </c>
      <c r="W69" s="66">
        <f t="shared" si="70"/>
        <v>95.99170809693851</v>
      </c>
      <c r="X69" s="66">
        <f t="shared" si="70"/>
        <v>94.415042868900059</v>
      </c>
      <c r="Y69" s="66">
        <f t="shared" si="70"/>
        <v>95.171328448011522</v>
      </c>
      <c r="Z69" s="66">
        <f t="shared" si="70"/>
        <v>93.195433337061559</v>
      </c>
      <c r="AA69" s="66">
        <f t="shared" si="70"/>
        <v>90.747315448928831</v>
      </c>
      <c r="AB69" s="66">
        <f t="shared" si="70"/>
        <v>89.679922813789844</v>
      </c>
      <c r="AC69" s="66">
        <f t="shared" si="70"/>
        <v>90.969534172895308</v>
      </c>
      <c r="AD69" s="66">
        <f t="shared" si="70"/>
        <v>93.773894753927664</v>
      </c>
      <c r="AE69" s="66">
        <f t="shared" ref="AE69:AF69" si="71">SUBTOTAL(9,AE70:AE83)</f>
        <v>95.343082392762</v>
      </c>
      <c r="AF69" s="66">
        <f t="shared" si="71"/>
        <v>98.536057179051198</v>
      </c>
      <c r="AG69" s="66">
        <f t="shared" ref="AG69" si="72">SUBTOTAL(9,AG70:AG83)</f>
        <v>97.924603953729914</v>
      </c>
      <c r="AH69" s="66">
        <f t="shared" si="70"/>
        <v>96.651806196919964</v>
      </c>
      <c r="AI69" s="66">
        <f t="shared" ref="AI69:AJ69" si="73">SUBTOTAL(9,AI70:AI83)</f>
        <v>84.373298897913571</v>
      </c>
      <c r="AJ69" s="66">
        <f t="shared" si="73"/>
        <v>86.333786458932664</v>
      </c>
      <c r="AK69" s="29">
        <f t="shared" si="49"/>
        <v>0.16813350459123244</v>
      </c>
      <c r="AL69" s="37">
        <f t="shared" si="50"/>
        <v>5.0257216153577478E-3</v>
      </c>
      <c r="AM69" s="37">
        <f t="shared" si="51"/>
        <v>2.3235876593982185E-2</v>
      </c>
      <c r="AN69" s="44">
        <f t="shared" si="52"/>
        <v>0.68529712754378047</v>
      </c>
    </row>
    <row r="70" spans="1:40" ht="14.5" hidden="1" outlineLevel="1" x14ac:dyDescent="0.35">
      <c r="A70" s="51" t="str">
        <f t="shared" si="20"/>
        <v/>
      </c>
      <c r="B70" s="13"/>
      <c r="C70" s="13"/>
      <c r="D70" s="17" t="s">
        <v>24</v>
      </c>
      <c r="E70" s="59">
        <f>SUBTOTAL(9,E71:E76)</f>
        <v>73.376830460274931</v>
      </c>
      <c r="F70" s="67">
        <f t="shared" ref="F70:AH70" si="74">SUBTOTAL(9,F71:F76)</f>
        <v>73.314336933735433</v>
      </c>
      <c r="G70" s="67">
        <f t="shared" si="74"/>
        <v>74.576825816918685</v>
      </c>
      <c r="H70" s="67">
        <f t="shared" si="74"/>
        <v>75.51791220958718</v>
      </c>
      <c r="I70" s="67">
        <f t="shared" si="74"/>
        <v>78.172980268108802</v>
      </c>
      <c r="J70" s="67">
        <f t="shared" si="74"/>
        <v>81.120836561250627</v>
      </c>
      <c r="K70" s="67">
        <f t="shared" si="74"/>
        <v>81.580676364745031</v>
      </c>
      <c r="L70" s="67">
        <f t="shared" si="74"/>
        <v>83.965789390693089</v>
      </c>
      <c r="M70" s="67">
        <f t="shared" si="74"/>
        <v>85.202110270672463</v>
      </c>
      <c r="N70" s="67">
        <f t="shared" si="74"/>
        <v>86.556705752660221</v>
      </c>
      <c r="O70" s="67">
        <f t="shared" si="74"/>
        <v>85.983447487567005</v>
      </c>
      <c r="P70" s="67">
        <f t="shared" si="74"/>
        <v>86.638700785477269</v>
      </c>
      <c r="Q70" s="67">
        <f t="shared" si="74"/>
        <v>89.943974532321846</v>
      </c>
      <c r="R70" s="67">
        <f t="shared" si="74"/>
        <v>92.978862322324773</v>
      </c>
      <c r="S70" s="67">
        <f t="shared" si="74"/>
        <v>96.280887986911949</v>
      </c>
      <c r="T70" s="67">
        <f t="shared" si="74"/>
        <v>94.263876529095015</v>
      </c>
      <c r="U70" s="67">
        <f t="shared" si="74"/>
        <v>95.027995671953164</v>
      </c>
      <c r="V70" s="67">
        <f t="shared" si="74"/>
        <v>96.758181655533804</v>
      </c>
      <c r="W70" s="67">
        <f t="shared" si="74"/>
        <v>95.304732696174739</v>
      </c>
      <c r="X70" s="67">
        <f t="shared" si="74"/>
        <v>93.721758714094236</v>
      </c>
      <c r="Y70" s="67">
        <f t="shared" si="74"/>
        <v>94.540303826414942</v>
      </c>
      <c r="Z70" s="67">
        <f t="shared" si="74"/>
        <v>92.530670904733981</v>
      </c>
      <c r="AA70" s="67">
        <f t="shared" si="74"/>
        <v>90.122890294263073</v>
      </c>
      <c r="AB70" s="67">
        <f t="shared" si="74"/>
        <v>88.988301988754586</v>
      </c>
      <c r="AC70" s="67">
        <f t="shared" si="74"/>
        <v>90.310741828609949</v>
      </c>
      <c r="AD70" s="67">
        <f t="shared" si="74"/>
        <v>93.076753600133401</v>
      </c>
      <c r="AE70" s="67">
        <f t="shared" ref="AE70:AF70" si="75">SUBTOTAL(9,AE71:AE76)</f>
        <v>94.741908317289187</v>
      </c>
      <c r="AF70" s="67">
        <f t="shared" si="75"/>
        <v>97.944060500974501</v>
      </c>
      <c r="AG70" s="67">
        <f t="shared" ref="AG70" si="76">SUBTOTAL(9,AG71:AG76)</f>
        <v>97.302458921564252</v>
      </c>
      <c r="AH70" s="67">
        <f t="shared" si="74"/>
        <v>95.989533805130321</v>
      </c>
      <c r="AI70" s="67">
        <f t="shared" ref="AI70:AJ70" si="77">SUBTOTAL(9,AI71:AI76)</f>
        <v>83.848160904754565</v>
      </c>
      <c r="AJ70" s="67">
        <f t="shared" si="77"/>
        <v>85.820829019370407</v>
      </c>
      <c r="AK70" s="30">
        <f t="shared" si="49"/>
        <v>0.16959029820499616</v>
      </c>
      <c r="AL70" s="38">
        <f t="shared" si="50"/>
        <v>5.0661288468043519E-3</v>
      </c>
      <c r="AM70" s="38">
        <f t="shared" si="51"/>
        <v>2.3526671227251494E-2</v>
      </c>
      <c r="AN70" s="45">
        <f t="shared" si="52"/>
        <v>0.68122539300852469</v>
      </c>
    </row>
    <row r="71" spans="1:40" ht="14.5" hidden="1" outlineLevel="2" x14ac:dyDescent="0.35">
      <c r="A71" s="51" t="str">
        <f t="shared" si="20"/>
        <v/>
      </c>
      <c r="B71" s="13"/>
      <c r="C71" s="13"/>
      <c r="D71" s="19" t="s">
        <v>25</v>
      </c>
      <c r="E71" s="61">
        <f>SUBTOTAL(9,E72:E73)</f>
        <v>70.406842181635398</v>
      </c>
      <c r="F71" s="70">
        <f t="shared" ref="F71:AH71" si="78">SUBTOTAL(9,F72:F73)</f>
        <v>70.1711124567138</v>
      </c>
      <c r="G71" s="70">
        <f t="shared" si="78"/>
        <v>71.210886660472795</v>
      </c>
      <c r="H71" s="70">
        <f t="shared" si="78"/>
        <v>71.804936754567706</v>
      </c>
      <c r="I71" s="70">
        <f t="shared" si="78"/>
        <v>74.090409427207604</v>
      </c>
      <c r="J71" s="70">
        <f t="shared" si="78"/>
        <v>76.543791603727399</v>
      </c>
      <c r="K71" s="70">
        <f t="shared" si="78"/>
        <v>76.845731660503404</v>
      </c>
      <c r="L71" s="70">
        <f t="shared" si="78"/>
        <v>79.126315905676904</v>
      </c>
      <c r="M71" s="70">
        <f t="shared" si="78"/>
        <v>80.1322619522618</v>
      </c>
      <c r="N71" s="70">
        <f t="shared" si="78"/>
        <v>81.370364113442207</v>
      </c>
      <c r="O71" s="70">
        <f t="shared" si="78"/>
        <v>80.319136969633703</v>
      </c>
      <c r="P71" s="70">
        <f t="shared" si="78"/>
        <v>80.704784467917406</v>
      </c>
      <c r="Q71" s="70">
        <f t="shared" si="78"/>
        <v>83.480822376893798</v>
      </c>
      <c r="R71" s="70">
        <f t="shared" si="78"/>
        <v>86.40845483370569</v>
      </c>
      <c r="S71" s="70">
        <f t="shared" si="78"/>
        <v>89.6147289985322</v>
      </c>
      <c r="T71" s="70">
        <f t="shared" si="78"/>
        <v>87.148104772455</v>
      </c>
      <c r="U71" s="70">
        <f t="shared" si="78"/>
        <v>87.699352506196007</v>
      </c>
      <c r="V71" s="70">
        <f t="shared" si="78"/>
        <v>89.190231151229995</v>
      </c>
      <c r="W71" s="70">
        <f t="shared" si="78"/>
        <v>87.6461483267869</v>
      </c>
      <c r="X71" s="70">
        <f t="shared" si="78"/>
        <v>86.204283694386106</v>
      </c>
      <c r="Y71" s="70">
        <f t="shared" si="78"/>
        <v>86.605774924831493</v>
      </c>
      <c r="Z71" s="70">
        <f t="shared" si="78"/>
        <v>84.551085546433598</v>
      </c>
      <c r="AA71" s="70">
        <f t="shared" si="78"/>
        <v>82.144103795875097</v>
      </c>
      <c r="AB71" s="70">
        <f t="shared" si="78"/>
        <v>80.978276527432712</v>
      </c>
      <c r="AC71" s="70">
        <f t="shared" si="78"/>
        <v>81.880678885953103</v>
      </c>
      <c r="AD71" s="70">
        <f t="shared" si="78"/>
        <v>84.356486553705707</v>
      </c>
      <c r="AE71" s="70">
        <f t="shared" ref="AE71:AF71" si="79">SUBTOTAL(9,AE72:AE73)</f>
        <v>85.907979473938198</v>
      </c>
      <c r="AF71" s="70">
        <f t="shared" si="79"/>
        <v>88.138896856762202</v>
      </c>
      <c r="AG71" s="70">
        <f t="shared" ref="AG71" si="80">SUBTOTAL(9,AG72:AG73)</f>
        <v>87.087947661955297</v>
      </c>
      <c r="AH71" s="70">
        <f t="shared" si="78"/>
        <v>86.434895711647499</v>
      </c>
      <c r="AI71" s="70">
        <f t="shared" ref="AI71:AJ71" si="81">SUBTOTAL(9,AI72:AI73)</f>
        <v>74.5287413864136</v>
      </c>
      <c r="AJ71" s="70">
        <f t="shared" si="81"/>
        <v>75.743338880915502</v>
      </c>
      <c r="AK71" s="32">
        <f t="shared" si="49"/>
        <v>7.5795143396901965E-2</v>
      </c>
      <c r="AL71" s="40">
        <f t="shared" si="50"/>
        <v>2.3595553936859304E-3</v>
      </c>
      <c r="AM71" s="40">
        <f t="shared" si="51"/>
        <v>1.6297034833910651E-2</v>
      </c>
      <c r="AN71" s="47">
        <f t="shared" si="52"/>
        <v>0.60123266561877897</v>
      </c>
    </row>
    <row r="72" spans="1:40" ht="14.5" hidden="1" outlineLevel="3" x14ac:dyDescent="0.35">
      <c r="A72" s="51" t="str">
        <f t="shared" si="20"/>
        <v>NMVOCs</v>
      </c>
      <c r="B72" s="13" t="s">
        <v>24</v>
      </c>
      <c r="C72" s="13" t="s">
        <v>26</v>
      </c>
      <c r="D72" s="20" t="s">
        <v>26</v>
      </c>
      <c r="E72" s="60">
        <v>60.5372575226828</v>
      </c>
      <c r="F72" s="69">
        <v>51.649260400165502</v>
      </c>
      <c r="G72" s="69">
        <v>48.487506496170802</v>
      </c>
      <c r="H72" s="69">
        <v>45.568238749560003</v>
      </c>
      <c r="I72" s="69">
        <v>44.0042705595203</v>
      </c>
      <c r="J72" s="69">
        <v>41.8099230104377</v>
      </c>
      <c r="K72" s="69">
        <v>26.9002412027174</v>
      </c>
      <c r="L72" s="69">
        <v>23.2592333719594</v>
      </c>
      <c r="M72" s="69">
        <v>22.4921468565758</v>
      </c>
      <c r="N72" s="69">
        <v>22.170290201660201</v>
      </c>
      <c r="O72" s="69">
        <v>20.058192543852201</v>
      </c>
      <c r="P72" s="69">
        <v>19.2937889281549</v>
      </c>
      <c r="Q72" s="69">
        <v>20.0015049616018</v>
      </c>
      <c r="R72" s="69">
        <v>20.6288542409877</v>
      </c>
      <c r="S72" s="69">
        <v>22.637243839059199</v>
      </c>
      <c r="T72" s="69">
        <v>20.0049022125697</v>
      </c>
      <c r="U72" s="69">
        <v>19.301861976810301</v>
      </c>
      <c r="V72" s="69">
        <v>19.908327347423999</v>
      </c>
      <c r="W72" s="69">
        <v>18.911024061554699</v>
      </c>
      <c r="X72" s="69">
        <v>19.9321940481158</v>
      </c>
      <c r="Y72" s="69">
        <v>19.641772928609502</v>
      </c>
      <c r="Z72" s="69">
        <v>18.171850305489901</v>
      </c>
      <c r="AA72" s="69">
        <v>17.966324918525299</v>
      </c>
      <c r="AB72" s="69">
        <v>18.616755421559802</v>
      </c>
      <c r="AC72" s="69">
        <v>19.277868703679701</v>
      </c>
      <c r="AD72" s="69">
        <v>20.6739095283164</v>
      </c>
      <c r="AE72" s="69">
        <v>21.9925201877255</v>
      </c>
      <c r="AF72" s="69">
        <v>22.9917843577085</v>
      </c>
      <c r="AG72" s="69">
        <v>22.560521280838799</v>
      </c>
      <c r="AH72" s="69">
        <v>22.567913975472099</v>
      </c>
      <c r="AI72" s="69">
        <v>20.972600174502499</v>
      </c>
      <c r="AJ72" s="69">
        <v>21.957133482195999</v>
      </c>
      <c r="AK72" s="31">
        <f t="shared" si="49"/>
        <v>-0.63729553698449504</v>
      </c>
      <c r="AL72" s="39">
        <f t="shared" si="50"/>
        <v>-3.2185712808874722E-2</v>
      </c>
      <c r="AM72" s="39">
        <f t="shared" si="51"/>
        <v>4.6943788538459374E-2</v>
      </c>
      <c r="AN72" s="46">
        <f t="shared" si="52"/>
        <v>0.17429051964032563</v>
      </c>
    </row>
    <row r="73" spans="1:40" ht="14.5" hidden="1" outlineLevel="3" x14ac:dyDescent="0.35">
      <c r="A73" s="51" t="str">
        <f t="shared" si="20"/>
        <v>NMVOCs</v>
      </c>
      <c r="B73" s="13" t="s">
        <v>24</v>
      </c>
      <c r="C73" s="13" t="s">
        <v>27</v>
      </c>
      <c r="D73" s="20" t="s">
        <v>27</v>
      </c>
      <c r="E73" s="60">
        <v>9.8695846589526006</v>
      </c>
      <c r="F73" s="69">
        <v>18.521852056548301</v>
      </c>
      <c r="G73" s="69">
        <v>22.723380164302</v>
      </c>
      <c r="H73" s="69">
        <v>26.2366980050077</v>
      </c>
      <c r="I73" s="69">
        <v>30.0861388676873</v>
      </c>
      <c r="J73" s="69">
        <v>34.733868593289699</v>
      </c>
      <c r="K73" s="69">
        <v>49.945490457786001</v>
      </c>
      <c r="L73" s="69">
        <v>55.8670825337175</v>
      </c>
      <c r="M73" s="69">
        <v>57.640115095685999</v>
      </c>
      <c r="N73" s="69">
        <v>59.200073911781999</v>
      </c>
      <c r="O73" s="69">
        <v>60.260944425781503</v>
      </c>
      <c r="P73" s="69">
        <v>61.410995539762503</v>
      </c>
      <c r="Q73" s="69">
        <v>63.479317415292002</v>
      </c>
      <c r="R73" s="69">
        <v>65.779600592717998</v>
      </c>
      <c r="S73" s="69">
        <v>66.977485159473005</v>
      </c>
      <c r="T73" s="69">
        <v>67.143202559885296</v>
      </c>
      <c r="U73" s="69">
        <v>68.397490529385706</v>
      </c>
      <c r="V73" s="69">
        <v>69.281903803806003</v>
      </c>
      <c r="W73" s="69">
        <v>68.735124265232201</v>
      </c>
      <c r="X73" s="69">
        <v>66.272089646270302</v>
      </c>
      <c r="Y73" s="69">
        <v>66.964001996221995</v>
      </c>
      <c r="Z73" s="69">
        <v>66.3792352409437</v>
      </c>
      <c r="AA73" s="69">
        <v>64.177778877349795</v>
      </c>
      <c r="AB73" s="69">
        <v>62.361521105872903</v>
      </c>
      <c r="AC73" s="69">
        <v>62.602810182273402</v>
      </c>
      <c r="AD73" s="69">
        <v>63.6825770253893</v>
      </c>
      <c r="AE73" s="69">
        <v>63.915459286212702</v>
      </c>
      <c r="AF73" s="69">
        <v>65.147112499053705</v>
      </c>
      <c r="AG73" s="69">
        <v>64.527426381116499</v>
      </c>
      <c r="AH73" s="69">
        <v>63.866981736175397</v>
      </c>
      <c r="AI73" s="69">
        <v>53.556141211911097</v>
      </c>
      <c r="AJ73" s="69">
        <v>53.786205398719503</v>
      </c>
      <c r="AK73" s="31">
        <f t="shared" si="49"/>
        <v>4.4496928956306769</v>
      </c>
      <c r="AL73" s="39">
        <f t="shared" si="50"/>
        <v>5.6218904706289541E-2</v>
      </c>
      <c r="AM73" s="39">
        <f t="shared" si="51"/>
        <v>4.2957573417787831E-3</v>
      </c>
      <c r="AN73" s="46">
        <f t="shared" si="52"/>
        <v>0.42694214597845337</v>
      </c>
    </row>
    <row r="74" spans="1:40" ht="14.5" hidden="1" outlineLevel="2" x14ac:dyDescent="0.35">
      <c r="A74" s="51" t="str">
        <f t="shared" si="20"/>
        <v>NMVOCs</v>
      </c>
      <c r="B74" s="13" t="s">
        <v>24</v>
      </c>
      <c r="C74" s="13" t="s">
        <v>28</v>
      </c>
      <c r="D74" s="19" t="s">
        <v>28</v>
      </c>
      <c r="E74" s="61">
        <v>1.7262747952475299</v>
      </c>
      <c r="F74" s="70">
        <v>1.8189844091816401</v>
      </c>
      <c r="G74" s="70">
        <v>2.1673987887659001</v>
      </c>
      <c r="H74" s="70">
        <v>2.5797469833394802</v>
      </c>
      <c r="I74" s="70">
        <v>2.98814153235719</v>
      </c>
      <c r="J74" s="70">
        <v>3.6907661235392402</v>
      </c>
      <c r="K74" s="70">
        <v>3.9634526806896302</v>
      </c>
      <c r="L74" s="70">
        <v>4.27168687176819</v>
      </c>
      <c r="M74" s="70">
        <v>4.4792813202666499</v>
      </c>
      <c r="N74" s="70">
        <v>4.6592788388760198</v>
      </c>
      <c r="O74" s="70">
        <v>5.0921911899653098</v>
      </c>
      <c r="P74" s="70">
        <v>5.24050466925687</v>
      </c>
      <c r="Q74" s="70">
        <v>5.6806869590070503</v>
      </c>
      <c r="R74" s="70">
        <v>5.9078794509040904</v>
      </c>
      <c r="S74" s="70">
        <v>5.9658699658907501</v>
      </c>
      <c r="T74" s="70">
        <v>6.4462788284580004</v>
      </c>
      <c r="U74" s="70">
        <v>6.6821278159931499</v>
      </c>
      <c r="V74" s="70">
        <v>6.9466964477688</v>
      </c>
      <c r="W74" s="70">
        <v>7.1055989742338301</v>
      </c>
      <c r="X74" s="70">
        <v>7.0467754118841297</v>
      </c>
      <c r="Y74" s="70">
        <v>7.5334731674836499</v>
      </c>
      <c r="Z74" s="70">
        <v>7.6974858062058997</v>
      </c>
      <c r="AA74" s="70">
        <v>7.7352460456483199</v>
      </c>
      <c r="AB74" s="70">
        <v>7.8175889716184797</v>
      </c>
      <c r="AC74" s="70">
        <v>8.1897567573283503</v>
      </c>
      <c r="AD74" s="70">
        <v>8.4892804405689208</v>
      </c>
      <c r="AE74" s="70">
        <v>8.6438965834068799</v>
      </c>
      <c r="AF74" s="70">
        <v>9.6592529767901496</v>
      </c>
      <c r="AG74" s="70">
        <v>10.13385893755</v>
      </c>
      <c r="AH74" s="70">
        <v>9.4712426232223397</v>
      </c>
      <c r="AI74" s="70">
        <v>9.2383232843323899</v>
      </c>
      <c r="AJ74" s="70">
        <v>9.9930584358623094</v>
      </c>
      <c r="AK74" s="31">
        <f t="shared" si="49"/>
        <v>4.7887993634463095</v>
      </c>
      <c r="AL74" s="39">
        <f t="shared" si="50"/>
        <v>5.827766142128854E-2</v>
      </c>
      <c r="AM74" s="39">
        <f t="shared" si="51"/>
        <v>8.1696118256643135E-2</v>
      </c>
      <c r="AN74" s="46">
        <f t="shared" si="52"/>
        <v>7.9322528552957058E-2</v>
      </c>
    </row>
    <row r="75" spans="1:40" ht="14.5" hidden="1" outlineLevel="2" x14ac:dyDescent="0.35">
      <c r="A75" s="51" t="str">
        <f t="shared" si="20"/>
        <v>NMVOCs</v>
      </c>
      <c r="B75" s="13" t="s">
        <v>24</v>
      </c>
      <c r="C75" s="13" t="s">
        <v>29</v>
      </c>
      <c r="D75" s="19" t="s">
        <v>29</v>
      </c>
      <c r="E75" s="61">
        <v>0.21465000000000001</v>
      </c>
      <c r="F75" s="70">
        <v>0.21562200000000001</v>
      </c>
      <c r="G75" s="70">
        <v>0.19917899999999999</v>
      </c>
      <c r="H75" s="70">
        <v>0.184194</v>
      </c>
      <c r="I75" s="70">
        <v>0.14855399999999999</v>
      </c>
      <c r="J75" s="70">
        <v>0.115263</v>
      </c>
      <c r="K75" s="70">
        <v>8.5536000000000001E-2</v>
      </c>
      <c r="L75" s="70">
        <v>6.1235999999999999E-2</v>
      </c>
      <c r="M75" s="70">
        <v>4.1147999999999997E-2</v>
      </c>
      <c r="N75" s="70">
        <v>1.5094739286000001E-2</v>
      </c>
      <c r="O75" s="70">
        <v>1.8133848E-3</v>
      </c>
      <c r="P75" s="70">
        <v>1.807764399E-3</v>
      </c>
      <c r="Q75" s="70">
        <v>2.227128453E-3</v>
      </c>
      <c r="R75" s="70">
        <v>2.1677805630000001E-3</v>
      </c>
      <c r="S75" s="70">
        <v>2.0238395130000001E-3</v>
      </c>
      <c r="T75" s="70">
        <v>1.746548406E-3</v>
      </c>
      <c r="U75" s="70">
        <v>1.8439854119999999E-3</v>
      </c>
      <c r="V75" s="70">
        <v>2.339065431E-3</v>
      </c>
      <c r="W75" s="70">
        <v>2.607566418E-3</v>
      </c>
      <c r="X75" s="70">
        <v>3.0731594400000002E-3</v>
      </c>
      <c r="Y75" s="70">
        <v>2.772908802E-3</v>
      </c>
      <c r="Z75" s="70">
        <v>4.2078438900000001E-3</v>
      </c>
      <c r="AA75" s="70">
        <v>2.8264242869999998E-3</v>
      </c>
      <c r="AB75" s="70">
        <v>5.9883218999999999E-4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>
        <f t="shared" si="49"/>
        <v>-1</v>
      </c>
      <c r="AL75" s="39">
        <f t="shared" si="50"/>
        <v>-1</v>
      </c>
      <c r="AM75" s="39" t="str">
        <f t="shared" si="51"/>
        <v/>
      </c>
      <c r="AN75" s="46">
        <f t="shared" si="52"/>
        <v>0</v>
      </c>
    </row>
    <row r="76" spans="1:40" ht="14.5" hidden="1" outlineLevel="2" x14ac:dyDescent="0.35">
      <c r="A76" s="51" t="str">
        <f t="shared" si="20"/>
        <v>NMVOCs</v>
      </c>
      <c r="B76" s="13" t="s">
        <v>24</v>
      </c>
      <c r="C76" s="13" t="s">
        <v>30</v>
      </c>
      <c r="D76" s="19" t="s">
        <v>30</v>
      </c>
      <c r="E76" s="61">
        <v>1.029063483392</v>
      </c>
      <c r="F76" s="70">
        <v>1.1086180678399999</v>
      </c>
      <c r="G76" s="70">
        <v>0.99936136767999995</v>
      </c>
      <c r="H76" s="70">
        <v>0.94903447167999999</v>
      </c>
      <c r="I76" s="70">
        <v>0.94587530854400004</v>
      </c>
      <c r="J76" s="70">
        <v>0.77101583398399998</v>
      </c>
      <c r="K76" s="70">
        <v>0.68595602355200003</v>
      </c>
      <c r="L76" s="70">
        <v>0.50655061324799999</v>
      </c>
      <c r="M76" s="70">
        <v>0.54941899814399997</v>
      </c>
      <c r="N76" s="70">
        <v>0.51196806105600001</v>
      </c>
      <c r="O76" s="70">
        <v>0.57030594316799998</v>
      </c>
      <c r="P76" s="70">
        <v>0.69160388390399996</v>
      </c>
      <c r="Q76" s="70">
        <v>0.78023806796799999</v>
      </c>
      <c r="R76" s="70">
        <v>0.66036025715199997</v>
      </c>
      <c r="S76" s="70">
        <v>0.69826518297600004</v>
      </c>
      <c r="T76" s="70">
        <v>0.66774637977600004</v>
      </c>
      <c r="U76" s="70">
        <v>0.64467136435200001</v>
      </c>
      <c r="V76" s="70">
        <v>0.61891499110399995</v>
      </c>
      <c r="W76" s="70">
        <v>0.55037782873600005</v>
      </c>
      <c r="X76" s="70">
        <v>0.46762644838400003</v>
      </c>
      <c r="Y76" s="70">
        <v>0.39828282529779602</v>
      </c>
      <c r="Z76" s="70">
        <v>0.27789170820447701</v>
      </c>
      <c r="AA76" s="70">
        <v>0.24071402845265499</v>
      </c>
      <c r="AB76" s="70">
        <v>0.19183765751339901</v>
      </c>
      <c r="AC76" s="70">
        <v>0.24030618532849701</v>
      </c>
      <c r="AD76" s="70">
        <v>0.23098660585878</v>
      </c>
      <c r="AE76" s="70">
        <v>0.190032259944098</v>
      </c>
      <c r="AF76" s="70">
        <v>0.145910667422156</v>
      </c>
      <c r="AG76" s="70">
        <v>8.0652322058946194E-2</v>
      </c>
      <c r="AH76" s="70">
        <v>8.3395470260485396E-2</v>
      </c>
      <c r="AI76" s="70">
        <v>8.1096234008572798E-2</v>
      </c>
      <c r="AJ76" s="70">
        <v>8.4431702592602104E-2</v>
      </c>
      <c r="AK76" s="31">
        <f t="shared" si="49"/>
        <v>-0.91795287272822246</v>
      </c>
      <c r="AL76" s="39">
        <f t="shared" si="50"/>
        <v>-7.7492753254638447E-2</v>
      </c>
      <c r="AM76" s="39">
        <f t="shared" si="51"/>
        <v>4.1129759289151524E-2</v>
      </c>
      <c r="AN76" s="46">
        <f t="shared" si="52"/>
        <v>6.7019883678870332E-4</v>
      </c>
    </row>
    <row r="77" spans="1:40" ht="14.5" hidden="1" outlineLevel="1" x14ac:dyDescent="0.35">
      <c r="A77" s="51" t="str">
        <f t="shared" si="20"/>
        <v/>
      </c>
      <c r="B77" s="13"/>
      <c r="C77" s="13"/>
      <c r="D77" s="17" t="s">
        <v>31</v>
      </c>
      <c r="E77" s="59">
        <f>SUBTOTAL(9,E78)</f>
        <v>0.11525107223447401</v>
      </c>
      <c r="F77" s="67">
        <f t="shared" ref="F77:AJ77" si="82">SUBTOTAL(9,F78)</f>
        <v>0.150464066929164</v>
      </c>
      <c r="G77" s="67">
        <f t="shared" si="82"/>
        <v>0.18779846761810101</v>
      </c>
      <c r="H77" s="67">
        <f t="shared" si="82"/>
        <v>0.200348270739266</v>
      </c>
      <c r="I77" s="67">
        <f t="shared" si="82"/>
        <v>0.20993296065335901</v>
      </c>
      <c r="J77" s="67">
        <f t="shared" si="82"/>
        <v>0.225406853065064</v>
      </c>
      <c r="K77" s="67">
        <f t="shared" si="82"/>
        <v>0.221763041484971</v>
      </c>
      <c r="L77" s="67">
        <f t="shared" si="82"/>
        <v>0.232902031522805</v>
      </c>
      <c r="M77" s="67">
        <f t="shared" si="82"/>
        <v>0.22476596930034601</v>
      </c>
      <c r="N77" s="67">
        <f t="shared" si="82"/>
        <v>0.25886856395698099</v>
      </c>
      <c r="O77" s="67">
        <f t="shared" si="82"/>
        <v>0.35678566129518802</v>
      </c>
      <c r="P77" s="67">
        <f t="shared" si="82"/>
        <v>0.28203234792369603</v>
      </c>
      <c r="Q77" s="67">
        <f t="shared" si="82"/>
        <v>0.23555510831169699</v>
      </c>
      <c r="R77" s="67">
        <f t="shared" si="82"/>
        <v>0.24625428732761101</v>
      </c>
      <c r="S77" s="67">
        <f t="shared" si="82"/>
        <v>0.25387238635213699</v>
      </c>
      <c r="T77" s="67">
        <f t="shared" si="82"/>
        <v>0.225861207510269</v>
      </c>
      <c r="U77" s="67">
        <f t="shared" si="82"/>
        <v>0.22922629119599999</v>
      </c>
      <c r="V77" s="67">
        <f t="shared" si="82"/>
        <v>0.233401216447196</v>
      </c>
      <c r="W77" s="67">
        <f t="shared" si="82"/>
        <v>0.225778672252165</v>
      </c>
      <c r="X77" s="67">
        <f t="shared" si="82"/>
        <v>0.23839224523536601</v>
      </c>
      <c r="Y77" s="67">
        <f t="shared" si="82"/>
        <v>0.20786235897465499</v>
      </c>
      <c r="Z77" s="67">
        <f t="shared" si="82"/>
        <v>0.222005996034596</v>
      </c>
      <c r="AA77" s="67">
        <f t="shared" si="82"/>
        <v>0.22320272598636801</v>
      </c>
      <c r="AB77" s="67">
        <f t="shared" si="82"/>
        <v>0.21508573532125699</v>
      </c>
      <c r="AC77" s="67">
        <f t="shared" si="82"/>
        <v>0.20793163575204601</v>
      </c>
      <c r="AD77" s="67">
        <f t="shared" si="82"/>
        <v>0.20239098920825099</v>
      </c>
      <c r="AE77" s="67">
        <f t="shared" si="82"/>
        <v>0.18950168684003099</v>
      </c>
      <c r="AF77" s="67">
        <f t="shared" si="82"/>
        <v>0.16304282239653001</v>
      </c>
      <c r="AG77" s="67">
        <f t="shared" si="82"/>
        <v>0.17714229378096</v>
      </c>
      <c r="AH77" s="67">
        <f t="shared" si="82"/>
        <v>0.18547564522524301</v>
      </c>
      <c r="AI77" s="67">
        <f t="shared" si="82"/>
        <v>0.165230980892245</v>
      </c>
      <c r="AJ77" s="67">
        <f t="shared" si="82"/>
        <v>0.17211055123098801</v>
      </c>
      <c r="AK77" s="30">
        <f t="shared" si="49"/>
        <v>0.49335314539057395</v>
      </c>
      <c r="AL77" s="38">
        <f t="shared" si="50"/>
        <v>1.3020294233888841E-2</v>
      </c>
      <c r="AM77" s="38">
        <f t="shared" si="51"/>
        <v>4.163607999900143E-2</v>
      </c>
      <c r="AN77" s="45">
        <f t="shared" si="52"/>
        <v>1.3661727490045605E-3</v>
      </c>
    </row>
    <row r="78" spans="1:40" ht="14.5" hidden="1" outlineLevel="2" x14ac:dyDescent="0.35">
      <c r="A78" s="51" t="str">
        <f t="shared" si="20"/>
        <v>NMVOCs</v>
      </c>
      <c r="B78" s="13" t="s">
        <v>31</v>
      </c>
      <c r="C78" s="13" t="s">
        <v>28</v>
      </c>
      <c r="D78" s="18" t="s">
        <v>28</v>
      </c>
      <c r="E78" s="60">
        <v>0.11525107223447401</v>
      </c>
      <c r="F78" s="69">
        <v>0.150464066929164</v>
      </c>
      <c r="G78" s="69">
        <v>0.18779846761810101</v>
      </c>
      <c r="H78" s="69">
        <v>0.200348270739266</v>
      </c>
      <c r="I78" s="69">
        <v>0.20993296065335901</v>
      </c>
      <c r="J78" s="69">
        <v>0.225406853065064</v>
      </c>
      <c r="K78" s="69">
        <v>0.221763041484971</v>
      </c>
      <c r="L78" s="69">
        <v>0.232902031522805</v>
      </c>
      <c r="M78" s="69">
        <v>0.22476596930034601</v>
      </c>
      <c r="N78" s="69">
        <v>0.25886856395698099</v>
      </c>
      <c r="O78" s="69">
        <v>0.35678566129518802</v>
      </c>
      <c r="P78" s="69">
        <v>0.28203234792369603</v>
      </c>
      <c r="Q78" s="69">
        <v>0.23555510831169699</v>
      </c>
      <c r="R78" s="69">
        <v>0.24625428732761101</v>
      </c>
      <c r="S78" s="69">
        <v>0.25387238635213699</v>
      </c>
      <c r="T78" s="69">
        <v>0.225861207510269</v>
      </c>
      <c r="U78" s="69">
        <v>0.22922629119599999</v>
      </c>
      <c r="V78" s="69">
        <v>0.233401216447196</v>
      </c>
      <c r="W78" s="69">
        <v>0.225778672252165</v>
      </c>
      <c r="X78" s="69">
        <v>0.23839224523536601</v>
      </c>
      <c r="Y78" s="69">
        <v>0.20786235897465499</v>
      </c>
      <c r="Z78" s="69">
        <v>0.222005996034596</v>
      </c>
      <c r="AA78" s="69">
        <v>0.22320272598636801</v>
      </c>
      <c r="AB78" s="69">
        <v>0.21508573532125699</v>
      </c>
      <c r="AC78" s="69">
        <v>0.20793163575204601</v>
      </c>
      <c r="AD78" s="69">
        <v>0.20239098920825099</v>
      </c>
      <c r="AE78" s="69">
        <v>0.18950168684003099</v>
      </c>
      <c r="AF78" s="69">
        <v>0.16304282239653001</v>
      </c>
      <c r="AG78" s="69">
        <v>0.17714229378096</v>
      </c>
      <c r="AH78" s="69">
        <v>0.18547564522524301</v>
      </c>
      <c r="AI78" s="69">
        <v>0.165230980892245</v>
      </c>
      <c r="AJ78" s="69">
        <v>0.17211055123098801</v>
      </c>
      <c r="AK78" s="31">
        <f t="shared" ref="AK78:AK111" si="83">IFERROR(AJ78/E78-1,"")</f>
        <v>0.49335314539057395</v>
      </c>
      <c r="AL78" s="39">
        <f t="shared" ref="AL78:AL113" si="84">IFERROR(POWER(AJ78/E78,1/(AJ$11-E$11))-1,"")</f>
        <v>1.3020294233888841E-2</v>
      </c>
      <c r="AM78" s="39">
        <f t="shared" ref="AM78:AM113" si="85">IFERROR(AJ78/AI78-1,"")</f>
        <v>4.163607999900143E-2</v>
      </c>
      <c r="AN78" s="46">
        <f t="shared" si="52"/>
        <v>1.3661727490045605E-3</v>
      </c>
    </row>
    <row r="79" spans="1:40" ht="14.5" hidden="1" outlineLevel="1" x14ac:dyDescent="0.35">
      <c r="A79" s="51" t="str">
        <f t="shared" si="20"/>
        <v/>
      </c>
      <c r="B79" s="13"/>
      <c r="C79" s="13"/>
      <c r="D79" s="17" t="s">
        <v>32</v>
      </c>
      <c r="E79" s="59">
        <f>SUBTOTAL(9,E80)</f>
        <v>0.23724098715690001</v>
      </c>
      <c r="F79" s="67">
        <f t="shared" ref="F79:AJ79" si="86">SUBTOTAL(9,F80)</f>
        <v>0.2057559915546</v>
      </c>
      <c r="G79" s="67">
        <f t="shared" si="86"/>
        <v>0.20406091634910001</v>
      </c>
      <c r="H79" s="67">
        <f t="shared" si="86"/>
        <v>0.23555220745319999</v>
      </c>
      <c r="I79" s="67">
        <f t="shared" si="86"/>
        <v>0.2715501773772</v>
      </c>
      <c r="J79" s="67">
        <f t="shared" si="86"/>
        <v>0.2794358787831</v>
      </c>
      <c r="K79" s="67">
        <f t="shared" si="86"/>
        <v>0.2737992043809</v>
      </c>
      <c r="L79" s="67">
        <f t="shared" si="86"/>
        <v>0.26155589374709998</v>
      </c>
      <c r="M79" s="67">
        <f t="shared" si="86"/>
        <v>0.27470839891499998</v>
      </c>
      <c r="N79" s="67">
        <f t="shared" si="86"/>
        <v>0.2705694206598</v>
      </c>
      <c r="O79" s="67">
        <f t="shared" si="86"/>
        <v>0.29369567928329998</v>
      </c>
      <c r="P79" s="67">
        <f t="shared" si="86"/>
        <v>0.30111795779579997</v>
      </c>
      <c r="Q79" s="67">
        <f t="shared" si="86"/>
        <v>0.2793956324454</v>
      </c>
      <c r="R79" s="67">
        <f t="shared" si="86"/>
        <v>0.31085858144520001</v>
      </c>
      <c r="S79" s="67">
        <f t="shared" si="86"/>
        <v>0.32015926441710002</v>
      </c>
      <c r="T79" s="67">
        <f t="shared" si="86"/>
        <v>0.29778607589130002</v>
      </c>
      <c r="U79" s="67">
        <f t="shared" si="86"/>
        <v>0.30292671917070002</v>
      </c>
      <c r="V79" s="67">
        <f t="shared" si="86"/>
        <v>0.24944841857069999</v>
      </c>
      <c r="W79" s="67">
        <f t="shared" si="86"/>
        <v>0.26981769648600001</v>
      </c>
      <c r="X79" s="67">
        <f t="shared" si="86"/>
        <v>0.25691793396930002</v>
      </c>
      <c r="Y79" s="67">
        <f t="shared" si="86"/>
        <v>0.23904261655039299</v>
      </c>
      <c r="Z79" s="67">
        <f t="shared" si="86"/>
        <v>0.24521496239975801</v>
      </c>
      <c r="AA79" s="67">
        <f t="shared" si="86"/>
        <v>0.20337072335065301</v>
      </c>
      <c r="AB79" s="67">
        <f t="shared" si="86"/>
        <v>0.214492752262745</v>
      </c>
      <c r="AC79" s="67">
        <f t="shared" si="86"/>
        <v>0.20318622369029299</v>
      </c>
      <c r="AD79" s="67">
        <f t="shared" si="86"/>
        <v>0.21225434017210701</v>
      </c>
      <c r="AE79" s="67">
        <f t="shared" si="86"/>
        <v>0.23060553332102801</v>
      </c>
      <c r="AF79" s="67">
        <f t="shared" si="86"/>
        <v>0.24786141969373199</v>
      </c>
      <c r="AG79" s="67">
        <f t="shared" si="86"/>
        <v>0.26836022650326602</v>
      </c>
      <c r="AH79" s="67">
        <f t="shared" si="86"/>
        <v>0.25464783749554898</v>
      </c>
      <c r="AI79" s="67">
        <f t="shared" si="86"/>
        <v>0.17637471665408799</v>
      </c>
      <c r="AJ79" s="67">
        <f t="shared" si="86"/>
        <v>0.204837741754578</v>
      </c>
      <c r="AK79" s="31">
        <f t="shared" si="83"/>
        <v>-0.1365836729590576</v>
      </c>
      <c r="AL79" s="38">
        <f t="shared" si="84"/>
        <v>-4.7261604500246079E-3</v>
      </c>
      <c r="AM79" s="38">
        <f t="shared" si="85"/>
        <v>0.16137814784594462</v>
      </c>
      <c r="AN79" s="45">
        <f t="shared" ref="AN79:AN113" si="87">AJ79/$AJ$13</f>
        <v>1.6259534279055464E-3</v>
      </c>
    </row>
    <row r="80" spans="1:40" ht="14.5" hidden="1" outlineLevel="2" x14ac:dyDescent="0.35">
      <c r="A80" s="51" t="str">
        <f t="shared" si="20"/>
        <v>NMVOCs</v>
      </c>
      <c r="B80" s="13" t="s">
        <v>32</v>
      </c>
      <c r="C80" s="13" t="s">
        <v>7</v>
      </c>
      <c r="D80" s="18" t="s">
        <v>7</v>
      </c>
      <c r="E80" s="60">
        <v>0.23724098715690001</v>
      </c>
      <c r="F80" s="69">
        <v>0.2057559915546</v>
      </c>
      <c r="G80" s="69">
        <v>0.20406091634910001</v>
      </c>
      <c r="H80" s="69">
        <v>0.23555220745319999</v>
      </c>
      <c r="I80" s="69">
        <v>0.2715501773772</v>
      </c>
      <c r="J80" s="69">
        <v>0.2794358787831</v>
      </c>
      <c r="K80" s="69">
        <v>0.2737992043809</v>
      </c>
      <c r="L80" s="69">
        <v>0.26155589374709998</v>
      </c>
      <c r="M80" s="69">
        <v>0.27470839891499998</v>
      </c>
      <c r="N80" s="69">
        <v>0.2705694206598</v>
      </c>
      <c r="O80" s="69">
        <v>0.29369567928329998</v>
      </c>
      <c r="P80" s="69">
        <v>0.30111795779579997</v>
      </c>
      <c r="Q80" s="69">
        <v>0.2793956324454</v>
      </c>
      <c r="R80" s="69">
        <v>0.31085858144520001</v>
      </c>
      <c r="S80" s="69">
        <v>0.32015926441710002</v>
      </c>
      <c r="T80" s="69">
        <v>0.29778607589130002</v>
      </c>
      <c r="U80" s="69">
        <v>0.30292671917070002</v>
      </c>
      <c r="V80" s="69">
        <v>0.24944841857069999</v>
      </c>
      <c r="W80" s="69">
        <v>0.26981769648600001</v>
      </c>
      <c r="X80" s="69">
        <v>0.25691793396930002</v>
      </c>
      <c r="Y80" s="69">
        <v>0.23904261655039299</v>
      </c>
      <c r="Z80" s="69">
        <v>0.24521496239975801</v>
      </c>
      <c r="AA80" s="69">
        <v>0.20337072335065301</v>
      </c>
      <c r="AB80" s="69">
        <v>0.214492752262745</v>
      </c>
      <c r="AC80" s="69">
        <v>0.20318622369029299</v>
      </c>
      <c r="AD80" s="69">
        <v>0.21225434017210701</v>
      </c>
      <c r="AE80" s="69">
        <v>0.23060553332102801</v>
      </c>
      <c r="AF80" s="69">
        <v>0.24786141969373199</v>
      </c>
      <c r="AG80" s="69">
        <v>0.26836022650326602</v>
      </c>
      <c r="AH80" s="69">
        <v>0.25464783749554898</v>
      </c>
      <c r="AI80" s="69">
        <v>0.17637471665408799</v>
      </c>
      <c r="AJ80" s="69">
        <v>0.204837741754578</v>
      </c>
      <c r="AK80" s="31">
        <f t="shared" si="83"/>
        <v>-0.1365836729590576</v>
      </c>
      <c r="AL80" s="39">
        <f t="shared" si="84"/>
        <v>-4.7261604500246079E-3</v>
      </c>
      <c r="AM80" s="39">
        <f t="shared" si="85"/>
        <v>0.16137814784594462</v>
      </c>
      <c r="AN80" s="46">
        <f t="shared" si="87"/>
        <v>1.6259534279055464E-3</v>
      </c>
    </row>
    <row r="81" spans="1:40" ht="14.5" hidden="1" outlineLevel="1" x14ac:dyDescent="0.35">
      <c r="A81" s="51" t="str">
        <f t="shared" si="20"/>
        <v/>
      </c>
      <c r="B81" s="13"/>
      <c r="C81" s="13"/>
      <c r="D81" s="17" t="s">
        <v>33</v>
      </c>
      <c r="E81" s="59">
        <f>SUBTOTAL(9,E82:E83)</f>
        <v>0.17814278254985</v>
      </c>
      <c r="F81" s="67">
        <f t="shared" ref="F81:AH81" si="88">SUBTOTAL(9,F82:F83)</f>
        <v>0.1907324054265</v>
      </c>
      <c r="G81" s="67">
        <f t="shared" si="88"/>
        <v>0.25436003908345001</v>
      </c>
      <c r="H81" s="67">
        <f t="shared" si="88"/>
        <v>0.2413639918979</v>
      </c>
      <c r="I81" s="67">
        <f t="shared" si="88"/>
        <v>0.30905182807440001</v>
      </c>
      <c r="J81" s="67">
        <f t="shared" si="88"/>
        <v>0.24937641193705001</v>
      </c>
      <c r="K81" s="67">
        <f t="shared" si="88"/>
        <v>0.21286604933855</v>
      </c>
      <c r="L81" s="67">
        <f t="shared" si="88"/>
        <v>0.17873805547395</v>
      </c>
      <c r="M81" s="67">
        <f t="shared" si="88"/>
        <v>0.10965832302785</v>
      </c>
      <c r="N81" s="67">
        <f t="shared" si="88"/>
        <v>0.16279194957734999</v>
      </c>
      <c r="O81" s="67">
        <f t="shared" si="88"/>
        <v>0.25276836218100002</v>
      </c>
      <c r="P81" s="67">
        <f t="shared" si="88"/>
        <v>0.243705595690934</v>
      </c>
      <c r="Q81" s="67">
        <f t="shared" si="88"/>
        <v>0.28521610236525602</v>
      </c>
      <c r="R81" s="67">
        <f t="shared" si="88"/>
        <v>0.28910345243560298</v>
      </c>
      <c r="S81" s="67">
        <f t="shared" si="88"/>
        <v>0.26256928827431603</v>
      </c>
      <c r="T81" s="67">
        <f t="shared" si="88"/>
        <v>0.30460721253482298</v>
      </c>
      <c r="U81" s="67">
        <f t="shared" si="88"/>
        <v>0.229439465695251</v>
      </c>
      <c r="V81" s="67">
        <f t="shared" si="88"/>
        <v>0.2392065363632</v>
      </c>
      <c r="W81" s="67">
        <f t="shared" si="88"/>
        <v>0.1913790320256</v>
      </c>
      <c r="X81" s="67">
        <f t="shared" si="88"/>
        <v>0.19797397560116559</v>
      </c>
      <c r="Y81" s="67">
        <f t="shared" si="88"/>
        <v>0.18411964607154274</v>
      </c>
      <c r="Z81" s="67">
        <f t="shared" si="88"/>
        <v>0.19754147389322801</v>
      </c>
      <c r="AA81" s="67">
        <f t="shared" si="88"/>
        <v>0.1978517053287302</v>
      </c>
      <c r="AB81" s="67">
        <f t="shared" si="88"/>
        <v>0.26204233745126099</v>
      </c>
      <c r="AC81" s="67">
        <f t="shared" si="88"/>
        <v>0.24767448484300639</v>
      </c>
      <c r="AD81" s="67">
        <f t="shared" si="88"/>
        <v>0.28249582441389259</v>
      </c>
      <c r="AE81" s="67">
        <f t="shared" ref="AE81:AF81" si="89">SUBTOTAL(9,AE82:AE83)</f>
        <v>0.18106685531176342</v>
      </c>
      <c r="AF81" s="67">
        <f t="shared" si="89"/>
        <v>0.18109243598642999</v>
      </c>
      <c r="AG81" s="67">
        <f t="shared" ref="AG81" si="90">SUBTOTAL(9,AG82:AG83)</f>
        <v>0.17664251188144001</v>
      </c>
      <c r="AH81" s="67">
        <f t="shared" si="88"/>
        <v>0.22214890906884499</v>
      </c>
      <c r="AI81" s="67">
        <f t="shared" ref="AI81:AJ81" si="91">SUBTOTAL(9,AI82:AI83)</f>
        <v>0.18353229561268</v>
      </c>
      <c r="AJ81" s="67">
        <f t="shared" si="91"/>
        <v>0.13600914657670549</v>
      </c>
      <c r="AK81" s="30">
        <f t="shared" si="83"/>
        <v>-0.23651609888463587</v>
      </c>
      <c r="AL81" s="38">
        <f t="shared" si="84"/>
        <v>-8.6674846969836405E-3</v>
      </c>
      <c r="AM81" s="38">
        <f t="shared" si="85"/>
        <v>-0.25893616639692485</v>
      </c>
      <c r="AN81" s="45">
        <f t="shared" si="87"/>
        <v>1.0796083583457087E-3</v>
      </c>
    </row>
    <row r="82" spans="1:40" ht="14.5" hidden="1" outlineLevel="2" x14ac:dyDescent="0.35">
      <c r="A82" s="51" t="str">
        <f t="shared" si="20"/>
        <v>NMVOCs</v>
      </c>
      <c r="B82" s="13" t="s">
        <v>33</v>
      </c>
      <c r="C82" s="13" t="s">
        <v>7</v>
      </c>
      <c r="D82" s="18" t="s">
        <v>7</v>
      </c>
      <c r="E82" s="60">
        <v>0.17664246254985</v>
      </c>
      <c r="F82" s="69">
        <v>0.1892320854265</v>
      </c>
      <c r="G82" s="69">
        <v>0.25285971908345001</v>
      </c>
      <c r="H82" s="69">
        <v>0.2398636718979</v>
      </c>
      <c r="I82" s="69">
        <v>0.30755150807440002</v>
      </c>
      <c r="J82" s="69">
        <v>0.24787609193705001</v>
      </c>
      <c r="K82" s="69">
        <v>0.21136572933855</v>
      </c>
      <c r="L82" s="69">
        <v>0.17723773547395</v>
      </c>
      <c r="M82" s="69">
        <v>0.10815800302785</v>
      </c>
      <c r="N82" s="69">
        <v>0.16129162957734999</v>
      </c>
      <c r="O82" s="69">
        <v>0.25126804218100002</v>
      </c>
      <c r="P82" s="69">
        <v>0.242205275690934</v>
      </c>
      <c r="Q82" s="69">
        <v>0.28371578236525602</v>
      </c>
      <c r="R82" s="69">
        <v>0.28760313243560298</v>
      </c>
      <c r="S82" s="69">
        <v>0.26106896827431603</v>
      </c>
      <c r="T82" s="69">
        <v>0.30310689253482298</v>
      </c>
      <c r="U82" s="69">
        <v>0.22793914569525101</v>
      </c>
      <c r="V82" s="69">
        <v>0.2377062163632</v>
      </c>
      <c r="W82" s="69">
        <v>0.1898787120256</v>
      </c>
      <c r="X82" s="69">
        <v>0.1976200760612</v>
      </c>
      <c r="Y82" s="69">
        <v>0.18324323076429699</v>
      </c>
      <c r="Z82" s="69">
        <v>0.19681601335194701</v>
      </c>
      <c r="AA82" s="69">
        <v>0.19745487828785099</v>
      </c>
      <c r="AB82" s="69">
        <v>0.26181907552595901</v>
      </c>
      <c r="AC82" s="69">
        <v>0.24739876998450699</v>
      </c>
      <c r="AD82" s="69">
        <v>0.28228165173846698</v>
      </c>
      <c r="AE82" s="69">
        <v>0.18102972660016101</v>
      </c>
      <c r="AF82" s="69">
        <v>0.18109243598642999</v>
      </c>
      <c r="AG82" s="69">
        <v>0.17664251188144001</v>
      </c>
      <c r="AH82" s="69">
        <v>0.22214890906884499</v>
      </c>
      <c r="AI82" s="69">
        <v>0.18353229561268</v>
      </c>
      <c r="AJ82" s="69">
        <v>0.136000215959559</v>
      </c>
      <c r="AK82" s="31">
        <f t="shared" si="83"/>
        <v>-0.23008197464877067</v>
      </c>
      <c r="AL82" s="39">
        <f t="shared" si="84"/>
        <v>-8.3990847505515109E-3</v>
      </c>
      <c r="AM82" s="39">
        <f t="shared" si="85"/>
        <v>-0.25898482604626172</v>
      </c>
      <c r="AN82" s="46">
        <f t="shared" si="87"/>
        <v>1.0795374692242105E-3</v>
      </c>
    </row>
    <row r="83" spans="1:40" ht="14.5" hidden="1" outlineLevel="2" x14ac:dyDescent="0.35">
      <c r="A83" s="51" t="str">
        <f t="shared" si="20"/>
        <v>NMVOCs</v>
      </c>
      <c r="B83" s="13" t="s">
        <v>33</v>
      </c>
      <c r="C83" s="13" t="s">
        <v>6</v>
      </c>
      <c r="D83" s="18" t="s">
        <v>6</v>
      </c>
      <c r="E83" s="60">
        <v>1.5003200000000001E-3</v>
      </c>
      <c r="F83" s="69">
        <v>1.5003200000000001E-3</v>
      </c>
      <c r="G83" s="69">
        <v>1.5003200000000001E-3</v>
      </c>
      <c r="H83" s="69">
        <v>1.5003200000000001E-3</v>
      </c>
      <c r="I83" s="69">
        <v>1.5003200000000001E-3</v>
      </c>
      <c r="J83" s="69">
        <v>1.5003200000000001E-3</v>
      </c>
      <c r="K83" s="69">
        <v>1.5003200000000001E-3</v>
      </c>
      <c r="L83" s="69">
        <v>1.5003200000000001E-3</v>
      </c>
      <c r="M83" s="69">
        <v>1.5003200000000001E-3</v>
      </c>
      <c r="N83" s="69">
        <v>1.5003200000000001E-3</v>
      </c>
      <c r="O83" s="69">
        <v>1.5003200000000001E-3</v>
      </c>
      <c r="P83" s="69">
        <v>1.5003200000000001E-3</v>
      </c>
      <c r="Q83" s="69">
        <v>1.5003200000000001E-3</v>
      </c>
      <c r="R83" s="69">
        <v>1.5003200000000001E-3</v>
      </c>
      <c r="S83" s="69">
        <v>1.5003200000000001E-3</v>
      </c>
      <c r="T83" s="69">
        <v>1.5003200000000001E-3</v>
      </c>
      <c r="U83" s="69">
        <v>1.5003200000000001E-3</v>
      </c>
      <c r="V83" s="69">
        <v>1.5003200000000001E-3</v>
      </c>
      <c r="W83" s="69">
        <v>1.5003200000000001E-3</v>
      </c>
      <c r="X83" s="69">
        <v>3.5389953996559998E-4</v>
      </c>
      <c r="Y83" s="69">
        <v>8.7641530724575202E-4</v>
      </c>
      <c r="Z83" s="69">
        <v>7.2546054128099998E-4</v>
      </c>
      <c r="AA83" s="69">
        <v>3.9682704087920002E-4</v>
      </c>
      <c r="AB83" s="69">
        <v>2.2326192530199999E-4</v>
      </c>
      <c r="AC83" s="69">
        <v>2.7571485849940002E-4</v>
      </c>
      <c r="AD83" s="69">
        <v>2.1417267542559999E-4</v>
      </c>
      <c r="AE83" s="69">
        <v>3.7128711602399999E-5</v>
      </c>
      <c r="AF83" s="69">
        <v>0</v>
      </c>
      <c r="AG83" s="69">
        <v>0</v>
      </c>
      <c r="AH83" s="69">
        <v>0</v>
      </c>
      <c r="AI83" s="69">
        <v>0</v>
      </c>
      <c r="AJ83" s="69">
        <v>8.9306171464910706E-6</v>
      </c>
      <c r="AK83" s="31">
        <f t="shared" si="83"/>
        <v>-0.99404752509698524</v>
      </c>
      <c r="AL83" s="39">
        <f t="shared" si="84"/>
        <v>-0.15235100636333165</v>
      </c>
      <c r="AM83" s="39" t="str">
        <f t="shared" si="85"/>
        <v/>
      </c>
      <c r="AN83" s="46">
        <f t="shared" si="87"/>
        <v>7.0889121498160983E-8</v>
      </c>
    </row>
    <row r="84" spans="1:40" ht="14.5" hidden="1" outlineLevel="1" x14ac:dyDescent="0.35">
      <c r="A84" s="51" t="str">
        <f t="shared" si="20"/>
        <v/>
      </c>
      <c r="B84" s="13"/>
      <c r="C84" s="13"/>
      <c r="D84" s="17" t="s">
        <v>69</v>
      </c>
      <c r="E84" s="59">
        <f>SUBTOTAL(9,E85)</f>
        <v>4.67426712913887E-4</v>
      </c>
      <c r="F84" s="67">
        <f t="shared" ref="F84:AJ84" si="92">SUBTOTAL(9,F85)</f>
        <v>4.7517400066993099E-4</v>
      </c>
      <c r="G84" s="67">
        <f t="shared" si="92"/>
        <v>7.0194788339128403E-4</v>
      </c>
      <c r="H84" s="67">
        <f t="shared" si="92"/>
        <v>4.5032126682857898E-4</v>
      </c>
      <c r="I84" s="67">
        <f t="shared" si="92"/>
        <v>6.5093436271758897E-4</v>
      </c>
      <c r="J84" s="67">
        <f t="shared" si="92"/>
        <v>8.8028991448702498E-4</v>
      </c>
      <c r="K84" s="67">
        <f t="shared" si="92"/>
        <v>9.7240410034491701E-4</v>
      </c>
      <c r="L84" s="67">
        <f t="shared" si="92"/>
        <v>1.54010510299776E-3</v>
      </c>
      <c r="M84" s="67">
        <f t="shared" si="92"/>
        <v>2.0641711933052599E-3</v>
      </c>
      <c r="N84" s="67">
        <f t="shared" si="92"/>
        <v>2.0486526890046699E-3</v>
      </c>
      <c r="O84" s="67">
        <f t="shared" si="92"/>
        <v>3.0659023565685201E-3</v>
      </c>
      <c r="P84" s="67">
        <f t="shared" si="92"/>
        <v>2.44151129724563E-3</v>
      </c>
      <c r="Q84" s="67">
        <f t="shared" si="92"/>
        <v>2.7861988725016401E-3</v>
      </c>
      <c r="R84" s="67">
        <f t="shared" si="92"/>
        <v>3.1686250666944E-3</v>
      </c>
      <c r="S84" s="67">
        <f t="shared" si="92"/>
        <v>2.9058884097792402E-3</v>
      </c>
      <c r="T84" s="67">
        <f t="shared" si="92"/>
        <v>3.0434353195844502E-3</v>
      </c>
      <c r="U84" s="67">
        <f t="shared" si="92"/>
        <v>2.8782856327071202E-3</v>
      </c>
      <c r="V84" s="67">
        <f t="shared" si="92"/>
        <v>3.0672509415665202E-3</v>
      </c>
      <c r="W84" s="67">
        <f t="shared" si="92"/>
        <v>4.0192077209959404E-3</v>
      </c>
      <c r="X84" s="67">
        <f t="shared" si="92"/>
        <v>3.4710651487401601E-3</v>
      </c>
      <c r="Y84" s="67">
        <f t="shared" si="92"/>
        <v>3.9578457982092996E-3</v>
      </c>
      <c r="Z84" s="67">
        <f t="shared" si="92"/>
        <v>3.6330347107125E-3</v>
      </c>
      <c r="AA84" s="67">
        <f t="shared" si="92"/>
        <v>3.8160384659652602E-3</v>
      </c>
      <c r="AB84" s="67">
        <f t="shared" si="92"/>
        <v>3.9814566538133303E-3</v>
      </c>
      <c r="AC84" s="67">
        <f t="shared" si="92"/>
        <v>3.6700585252407601E-3</v>
      </c>
      <c r="AD84" s="67">
        <f t="shared" si="92"/>
        <v>3.40104582951697E-3</v>
      </c>
      <c r="AE84" s="67">
        <f t="shared" si="92"/>
        <v>2.6264425376390098E-3</v>
      </c>
      <c r="AF84" s="67">
        <f t="shared" si="92"/>
        <v>2.9057226011211198E-3</v>
      </c>
      <c r="AG84" s="67">
        <f t="shared" si="92"/>
        <v>2.89182746476428E-3</v>
      </c>
      <c r="AH84" s="67">
        <f t="shared" si="92"/>
        <v>3.3124140223886999E-3</v>
      </c>
      <c r="AI84" s="67">
        <f t="shared" si="92"/>
        <v>3.56323389175122E-3</v>
      </c>
      <c r="AJ84" s="67">
        <f t="shared" si="92"/>
        <v>3.49582032026021E-3</v>
      </c>
      <c r="AK84" s="30">
        <f t="shared" si="83"/>
        <v>6.4788629397486686</v>
      </c>
      <c r="AL84" s="38">
        <f t="shared" si="84"/>
        <v>6.7058536025065285E-2</v>
      </c>
      <c r="AM84" s="38">
        <f t="shared" si="85"/>
        <v>-1.891921034066002E-2</v>
      </c>
      <c r="AN84" s="45">
        <f t="shared" si="87"/>
        <v>2.7748992858353058E-5</v>
      </c>
    </row>
    <row r="85" spans="1:40" ht="14.5" hidden="1" outlineLevel="2" x14ac:dyDescent="0.35">
      <c r="A85" s="51" t="str">
        <f t="shared" ref="A85:A95" si="93">IF(B85="","",A$17)</f>
        <v>NMVOCs</v>
      </c>
      <c r="B85" s="13" t="s">
        <v>69</v>
      </c>
      <c r="C85" s="13" t="s">
        <v>5</v>
      </c>
      <c r="D85" s="18" t="s">
        <v>29</v>
      </c>
      <c r="E85" s="60">
        <v>4.67426712913887E-4</v>
      </c>
      <c r="F85" s="69">
        <v>4.7517400066993099E-4</v>
      </c>
      <c r="G85" s="69">
        <v>7.0194788339128403E-4</v>
      </c>
      <c r="H85" s="69">
        <v>4.5032126682857898E-4</v>
      </c>
      <c r="I85" s="69">
        <v>6.5093436271758897E-4</v>
      </c>
      <c r="J85" s="69">
        <v>8.8028991448702498E-4</v>
      </c>
      <c r="K85" s="69">
        <v>9.7240410034491701E-4</v>
      </c>
      <c r="L85" s="69">
        <v>1.54010510299776E-3</v>
      </c>
      <c r="M85" s="69">
        <v>2.0641711933052599E-3</v>
      </c>
      <c r="N85" s="69">
        <v>2.0486526890046699E-3</v>
      </c>
      <c r="O85" s="69">
        <v>3.0659023565685201E-3</v>
      </c>
      <c r="P85" s="69">
        <v>2.44151129724563E-3</v>
      </c>
      <c r="Q85" s="69">
        <v>2.7861988725016401E-3</v>
      </c>
      <c r="R85" s="69">
        <v>3.1686250666944E-3</v>
      </c>
      <c r="S85" s="69">
        <v>2.9058884097792402E-3</v>
      </c>
      <c r="T85" s="69">
        <v>3.0434353195844502E-3</v>
      </c>
      <c r="U85" s="69">
        <v>2.8782856327071202E-3</v>
      </c>
      <c r="V85" s="69">
        <v>3.0672509415665202E-3</v>
      </c>
      <c r="W85" s="69">
        <v>4.0192077209959404E-3</v>
      </c>
      <c r="X85" s="69">
        <v>3.4710651487401601E-3</v>
      </c>
      <c r="Y85" s="69">
        <v>3.9578457982092996E-3</v>
      </c>
      <c r="Z85" s="69">
        <v>3.6330347107125E-3</v>
      </c>
      <c r="AA85" s="69">
        <v>3.8160384659652602E-3</v>
      </c>
      <c r="AB85" s="69">
        <v>3.9814566538133303E-3</v>
      </c>
      <c r="AC85" s="69">
        <v>3.6700585252407601E-3</v>
      </c>
      <c r="AD85" s="69">
        <v>3.40104582951697E-3</v>
      </c>
      <c r="AE85" s="69">
        <v>2.6264425376390098E-3</v>
      </c>
      <c r="AF85" s="69">
        <v>2.9057226011211198E-3</v>
      </c>
      <c r="AG85" s="69">
        <v>2.89182746476428E-3</v>
      </c>
      <c r="AH85" s="69">
        <v>3.3124140223886999E-3</v>
      </c>
      <c r="AI85" s="69">
        <v>3.56323389175122E-3</v>
      </c>
      <c r="AJ85" s="69">
        <v>3.49582032026021E-3</v>
      </c>
      <c r="AK85" s="31">
        <f t="shared" si="83"/>
        <v>6.4788629397486686</v>
      </c>
      <c r="AL85" s="39">
        <f t="shared" si="84"/>
        <v>6.7058536025065285E-2</v>
      </c>
      <c r="AM85" s="39">
        <f t="shared" si="85"/>
        <v>-1.891921034066002E-2</v>
      </c>
      <c r="AN85" s="46">
        <f t="shared" si="87"/>
        <v>2.7748992858353058E-5</v>
      </c>
    </row>
    <row r="86" spans="1:40" ht="14.5" collapsed="1" x14ac:dyDescent="0.35">
      <c r="A86" s="51" t="str">
        <f t="shared" si="93"/>
        <v/>
      </c>
      <c r="B86" s="13"/>
      <c r="C86" s="13"/>
      <c r="D86" s="16" t="s">
        <v>34</v>
      </c>
      <c r="E86" s="58">
        <f>SUBTOTAL(9,E87:E101)</f>
        <v>16.677496658196368</v>
      </c>
      <c r="F86" s="66">
        <f t="shared" ref="F86:AH86" si="94">SUBTOTAL(9,F87:F101)</f>
        <v>16.178094451486785</v>
      </c>
      <c r="G86" s="66">
        <f t="shared" si="94"/>
        <v>16.702135499066145</v>
      </c>
      <c r="H86" s="66">
        <f t="shared" si="94"/>
        <v>16.161253827624307</v>
      </c>
      <c r="I86" s="66">
        <f t="shared" si="94"/>
        <v>18.908481969712923</v>
      </c>
      <c r="J86" s="66">
        <f t="shared" si="94"/>
        <v>17.641884677616446</v>
      </c>
      <c r="K86" s="66">
        <f t="shared" si="94"/>
        <v>16.340878873474857</v>
      </c>
      <c r="L86" s="66">
        <f t="shared" si="94"/>
        <v>16.701476334035991</v>
      </c>
      <c r="M86" s="66">
        <f t="shared" si="94"/>
        <v>16.771133840925692</v>
      </c>
      <c r="N86" s="66">
        <f t="shared" si="94"/>
        <v>16.979649175964205</v>
      </c>
      <c r="O86" s="66">
        <f t="shared" si="94"/>
        <v>17.12259961254804</v>
      </c>
      <c r="P86" s="66">
        <f t="shared" si="94"/>
        <v>17.439681481522221</v>
      </c>
      <c r="Q86" s="66">
        <f t="shared" si="94"/>
        <v>17.882827464393216</v>
      </c>
      <c r="R86" s="66">
        <f t="shared" si="94"/>
        <v>18.233337357248445</v>
      </c>
      <c r="S86" s="66">
        <f t="shared" si="94"/>
        <v>18.587612804941777</v>
      </c>
      <c r="T86" s="66">
        <f t="shared" si="94"/>
        <v>18.802771595487165</v>
      </c>
      <c r="U86" s="66">
        <f t="shared" si="94"/>
        <v>19.055129296635709</v>
      </c>
      <c r="V86" s="66">
        <f t="shared" si="94"/>
        <v>19.235690926249035</v>
      </c>
      <c r="W86" s="66">
        <f t="shared" si="94"/>
        <v>18.896463710164717</v>
      </c>
      <c r="X86" s="66">
        <f t="shared" si="94"/>
        <v>18.562623462094628</v>
      </c>
      <c r="Y86" s="66">
        <f t="shared" si="94"/>
        <v>18.330035847658163</v>
      </c>
      <c r="Z86" s="66">
        <f t="shared" si="94"/>
        <v>18.92313739997914</v>
      </c>
      <c r="AA86" s="66">
        <f t="shared" si="94"/>
        <v>19.49320663501577</v>
      </c>
      <c r="AB86" s="66">
        <f t="shared" si="94"/>
        <v>20.59957841272518</v>
      </c>
      <c r="AC86" s="66">
        <f t="shared" si="94"/>
        <v>19.512368547501502</v>
      </c>
      <c r="AD86" s="66">
        <f t="shared" si="94"/>
        <v>19.409352120565899</v>
      </c>
      <c r="AE86" s="66">
        <f t="shared" ref="AE86:AF86" si="95">SUBTOTAL(9,AE87:AE101)</f>
        <v>20.087546951839254</v>
      </c>
      <c r="AF86" s="66">
        <f t="shared" si="95"/>
        <v>19.973160166583789</v>
      </c>
      <c r="AG86" s="66">
        <f t="shared" ref="AG86" si="96">SUBTOTAL(9,AG87:AG101)</f>
        <v>19.854907065031789</v>
      </c>
      <c r="AH86" s="66">
        <f t="shared" si="94"/>
        <v>20.927381225211676</v>
      </c>
      <c r="AI86" s="66">
        <f t="shared" ref="AI86:AJ86" si="97">SUBTOTAL(9,AI87:AI101)</f>
        <v>21.435332310043638</v>
      </c>
      <c r="AJ86" s="66">
        <f t="shared" si="97"/>
        <v>21.442748636993461</v>
      </c>
      <c r="AK86" s="29">
        <f t="shared" si="83"/>
        <v>0.28572945187520982</v>
      </c>
      <c r="AL86" s="37">
        <f t="shared" si="84"/>
        <v>8.1402506822851883E-3</v>
      </c>
      <c r="AM86" s="37">
        <f t="shared" si="85"/>
        <v>3.4598609634550748E-4</v>
      </c>
      <c r="AN86" s="44">
        <f t="shared" si="87"/>
        <v>0.1702074546975291</v>
      </c>
    </row>
    <row r="87" spans="1:40" ht="14.5" hidden="1" outlineLevel="1" x14ac:dyDescent="0.35">
      <c r="A87" s="51" t="str">
        <f t="shared" si="93"/>
        <v/>
      </c>
      <c r="B87" s="13"/>
      <c r="C87" s="13"/>
      <c r="D87" s="17" t="s">
        <v>35</v>
      </c>
      <c r="E87" s="59">
        <f>SUBTOTAL(9,E88:E91)</f>
        <v>4.2916051415875103</v>
      </c>
      <c r="F87" s="67">
        <f t="shared" ref="F87:AH87" si="98">SUBTOTAL(9,F88:F91)</f>
        <v>3.9333220778512001</v>
      </c>
      <c r="G87" s="67">
        <f t="shared" si="98"/>
        <v>3.8706906377854198</v>
      </c>
      <c r="H87" s="67">
        <f t="shared" si="98"/>
        <v>3.7546271781153902</v>
      </c>
      <c r="I87" s="67">
        <f t="shared" si="98"/>
        <v>3.7524037174401998</v>
      </c>
      <c r="J87" s="67">
        <f t="shared" si="98"/>
        <v>3.7661060038732699</v>
      </c>
      <c r="K87" s="67">
        <f t="shared" si="98"/>
        <v>3.5215084724590402</v>
      </c>
      <c r="L87" s="67">
        <f t="shared" si="98"/>
        <v>3.5714197611489098</v>
      </c>
      <c r="M87" s="67">
        <f t="shared" si="98"/>
        <v>3.6193232737335701</v>
      </c>
      <c r="N87" s="67">
        <f t="shared" si="98"/>
        <v>3.7212804418133598</v>
      </c>
      <c r="O87" s="67">
        <f t="shared" si="98"/>
        <v>3.6322725405194798</v>
      </c>
      <c r="P87" s="67">
        <f t="shared" si="98"/>
        <v>3.6800583968507499</v>
      </c>
      <c r="Q87" s="67">
        <f t="shared" si="98"/>
        <v>3.9721727424914</v>
      </c>
      <c r="R87" s="67">
        <f t="shared" si="98"/>
        <v>3.98914049044427</v>
      </c>
      <c r="S87" s="67">
        <f t="shared" si="98"/>
        <v>3.8420667390737999</v>
      </c>
      <c r="T87" s="67">
        <f t="shared" si="98"/>
        <v>4.1633287956693898</v>
      </c>
      <c r="U87" s="67">
        <f t="shared" si="98"/>
        <v>4.2823161896292898</v>
      </c>
      <c r="V87" s="67">
        <f t="shared" si="98"/>
        <v>4.06422457109535</v>
      </c>
      <c r="W87" s="67">
        <f t="shared" si="98"/>
        <v>3.77894079284957</v>
      </c>
      <c r="X87" s="67">
        <f t="shared" si="98"/>
        <v>3.2184957215499401</v>
      </c>
      <c r="Y87" s="67">
        <f t="shared" si="98"/>
        <v>2.8092476007357297</v>
      </c>
      <c r="Z87" s="67">
        <f t="shared" si="98"/>
        <v>3.2087256440005198</v>
      </c>
      <c r="AA87" s="67">
        <f t="shared" si="98"/>
        <v>3.4631033565045901</v>
      </c>
      <c r="AB87" s="67">
        <f t="shared" si="98"/>
        <v>4.2490254908819294</v>
      </c>
      <c r="AC87" s="67">
        <f t="shared" si="98"/>
        <v>3.2791805649281338</v>
      </c>
      <c r="AD87" s="67">
        <f t="shared" si="98"/>
        <v>2.9130661983662725</v>
      </c>
      <c r="AE87" s="67">
        <f t="shared" ref="AE87:AF87" si="99">SUBTOTAL(9,AE88:AE91)</f>
        <v>3.0768478068546656</v>
      </c>
      <c r="AF87" s="67">
        <f t="shared" si="99"/>
        <v>2.8761763594194001</v>
      </c>
      <c r="AG87" s="67">
        <f t="shared" ref="AG87" si="100">SUBTOTAL(9,AG88:AG91)</f>
        <v>2.7649027485314752</v>
      </c>
      <c r="AH87" s="67">
        <f t="shared" si="98"/>
        <v>3.5252096782015983</v>
      </c>
      <c r="AI87" s="67">
        <f t="shared" ref="AI87:AJ87" si="101">SUBTOTAL(9,AI88:AI91)</f>
        <v>3.5148414123049729</v>
      </c>
      <c r="AJ87" s="67">
        <f t="shared" si="101"/>
        <v>3.1469431212405059</v>
      </c>
      <c r="AK87" s="30">
        <f t="shared" si="83"/>
        <v>-0.26672118766350017</v>
      </c>
      <c r="AL87" s="38">
        <f t="shared" si="84"/>
        <v>-9.9574886924154171E-3</v>
      </c>
      <c r="AM87" s="38">
        <f t="shared" si="85"/>
        <v>-0.10466995460350104</v>
      </c>
      <c r="AN87" s="45">
        <f t="shared" si="87"/>
        <v>2.4979688369809041E-2</v>
      </c>
    </row>
    <row r="88" spans="1:40" ht="14.5" hidden="1" outlineLevel="2" x14ac:dyDescent="0.35">
      <c r="A88" s="51" t="str">
        <f t="shared" si="93"/>
        <v>NMVOCs</v>
      </c>
      <c r="B88" s="13" t="s">
        <v>35</v>
      </c>
      <c r="C88" s="13" t="s">
        <v>5</v>
      </c>
      <c r="D88" s="18" t="s">
        <v>5</v>
      </c>
      <c r="E88" s="60">
        <v>8.9908235100000008E-3</v>
      </c>
      <c r="F88" s="69">
        <v>9.0425297519999993E-3</v>
      </c>
      <c r="G88" s="69">
        <v>8.8256840040000003E-3</v>
      </c>
      <c r="H88" s="69">
        <v>8.823954258E-3</v>
      </c>
      <c r="I88" s="69">
        <v>8.8321411260000003E-3</v>
      </c>
      <c r="J88" s="69">
        <v>9.1864718999999997E-3</v>
      </c>
      <c r="K88" s="69">
        <v>9.062478144E-3</v>
      </c>
      <c r="L88" s="69">
        <v>9.5508646919999999E-3</v>
      </c>
      <c r="M88" s="69">
        <v>9.1365846299999998E-3</v>
      </c>
      <c r="N88" s="69">
        <v>8.8859302920000008E-3</v>
      </c>
      <c r="O88" s="69">
        <v>9.4297701599999999E-3</v>
      </c>
      <c r="P88" s="69">
        <v>9.5370754859999997E-3</v>
      </c>
      <c r="Q88" s="69">
        <v>9.1770505200000005E-3</v>
      </c>
      <c r="R88" s="69">
        <v>9.2902093020000003E-3</v>
      </c>
      <c r="S88" s="69">
        <v>8.8294970699999992E-3</v>
      </c>
      <c r="T88" s="69">
        <v>9.2535373260000005E-3</v>
      </c>
      <c r="U88" s="69">
        <v>8.4801149999999999E-3</v>
      </c>
      <c r="V88" s="69">
        <v>8.1378449999999995E-3</v>
      </c>
      <c r="W88" s="69">
        <v>7.7887349999999998E-3</v>
      </c>
      <c r="X88" s="69">
        <v>7.7557499999999996E-3</v>
      </c>
      <c r="Y88" s="69">
        <v>6.6184246800000002E-3</v>
      </c>
      <c r="Z88" s="69">
        <v>7.5272961015000004E-3</v>
      </c>
      <c r="AA88" s="69">
        <v>7.0308622170000001E-3</v>
      </c>
      <c r="AB88" s="69">
        <v>6.9628105626693701E-3</v>
      </c>
      <c r="AC88" s="69">
        <v>7.3433013540440701E-3</v>
      </c>
      <c r="AD88" s="69">
        <v>7.4167325078526103E-3</v>
      </c>
      <c r="AE88" s="69">
        <v>5.7817813530756396E-3</v>
      </c>
      <c r="AF88" s="69">
        <v>6.5238052863101298E-3</v>
      </c>
      <c r="AG88" s="69">
        <v>6.11682590392542E-3</v>
      </c>
      <c r="AH88" s="69">
        <v>6.0741750852921798E-3</v>
      </c>
      <c r="AI88" s="69">
        <v>6.3786049788345E-3</v>
      </c>
      <c r="AJ88" s="69">
        <v>5.879764928169E-3</v>
      </c>
      <c r="AK88" s="31">
        <f t="shared" si="83"/>
        <v>-0.34602598731592726</v>
      </c>
      <c r="AL88" s="39">
        <f t="shared" si="84"/>
        <v>-1.3606189582651029E-2</v>
      </c>
      <c r="AM88" s="39">
        <f t="shared" si="85"/>
        <v>-7.8205195700431718E-2</v>
      </c>
      <c r="AN88" s="46">
        <f t="shared" si="87"/>
        <v>4.6672179932981163E-5</v>
      </c>
    </row>
    <row r="89" spans="1:40" ht="14.5" hidden="1" outlineLevel="2" x14ac:dyDescent="0.35">
      <c r="A89" s="51" t="str">
        <f t="shared" si="93"/>
        <v>NMVOCs</v>
      </c>
      <c r="B89" s="13" t="s">
        <v>35</v>
      </c>
      <c r="C89" s="13" t="s">
        <v>6</v>
      </c>
      <c r="D89" s="18" t="s">
        <v>6</v>
      </c>
      <c r="E89" s="60">
        <v>7.4375262880000001E-2</v>
      </c>
      <c r="F89" s="69">
        <v>7.2301936063999997E-2</v>
      </c>
      <c r="G89" s="69">
        <v>6.6883345824000004E-2</v>
      </c>
      <c r="H89" s="69">
        <v>7.0550007775999998E-2</v>
      </c>
      <c r="I89" s="69">
        <v>0.13643447708799999</v>
      </c>
      <c r="J89" s="69">
        <v>0.18899025337899999</v>
      </c>
      <c r="K89" s="69">
        <v>0.19589780415499999</v>
      </c>
      <c r="L89" s="69">
        <v>0.17336862645000001</v>
      </c>
      <c r="M89" s="69">
        <v>0.143982447583</v>
      </c>
      <c r="N89" s="69">
        <v>9.2673716000000003E-2</v>
      </c>
      <c r="O89" s="69">
        <v>0.11092397375800001</v>
      </c>
      <c r="P89" s="69">
        <v>0.11148350965999999</v>
      </c>
      <c r="Q89" s="69">
        <v>0.119026392183</v>
      </c>
      <c r="R89" s="69">
        <v>0.105328141562</v>
      </c>
      <c r="S89" s="69">
        <v>0.10131877805628001</v>
      </c>
      <c r="T89" s="69">
        <v>0.23240397048</v>
      </c>
      <c r="U89" s="69">
        <v>0.37665334441464998</v>
      </c>
      <c r="V89" s="69">
        <v>0.27785750911565998</v>
      </c>
      <c r="W89" s="69">
        <v>0.33004172283355998</v>
      </c>
      <c r="X89" s="69">
        <v>0.15984954876905999</v>
      </c>
      <c r="Y89" s="69">
        <v>0.36958747729593999</v>
      </c>
      <c r="Z89" s="69">
        <v>0.40208504062651002</v>
      </c>
      <c r="AA89" s="69">
        <v>0.68380932319302001</v>
      </c>
      <c r="AB89" s="69">
        <v>0.61299557344199995</v>
      </c>
      <c r="AC89" s="69">
        <v>0.30140173902047002</v>
      </c>
      <c r="AD89" s="69">
        <v>0.39593080066699998</v>
      </c>
      <c r="AE89" s="69">
        <v>0.22143008399205</v>
      </c>
      <c r="AF89" s="69">
        <v>0.51426755348849995</v>
      </c>
      <c r="AG89" s="69">
        <v>0.40968177588519999</v>
      </c>
      <c r="AH89" s="69">
        <v>0.359960121873866</v>
      </c>
      <c r="AI89" s="69">
        <v>0.30542336137361797</v>
      </c>
      <c r="AJ89" s="69">
        <v>0.288018511708097</v>
      </c>
      <c r="AK89" s="31">
        <f t="shared" si="83"/>
        <v>2.8725041170314585</v>
      </c>
      <c r="AL89" s="39">
        <f t="shared" si="84"/>
        <v>4.4641994061692669E-2</v>
      </c>
      <c r="AM89" s="39">
        <f t="shared" si="85"/>
        <v>-5.6985980336422215E-2</v>
      </c>
      <c r="AN89" s="46">
        <f t="shared" si="87"/>
        <v>2.2862226579959243E-3</v>
      </c>
    </row>
    <row r="90" spans="1:40" ht="14.5" hidden="1" outlineLevel="2" x14ac:dyDescent="0.35">
      <c r="A90" s="51" t="str">
        <f t="shared" si="93"/>
        <v>NMVOCs</v>
      </c>
      <c r="B90" s="13" t="s">
        <v>35</v>
      </c>
      <c r="C90" s="13" t="s">
        <v>7</v>
      </c>
      <c r="D90" s="18" t="s">
        <v>7</v>
      </c>
      <c r="E90" s="60">
        <v>4.2082390551975104</v>
      </c>
      <c r="F90" s="69">
        <v>3.8519776120352001</v>
      </c>
      <c r="G90" s="69">
        <v>3.7949816079574199</v>
      </c>
      <c r="H90" s="69">
        <v>3.6752532160813902</v>
      </c>
      <c r="I90" s="69">
        <v>3.6071370992262</v>
      </c>
      <c r="J90" s="69">
        <v>3.5679292785942698</v>
      </c>
      <c r="K90" s="69">
        <v>3.3165481901600402</v>
      </c>
      <c r="L90" s="69">
        <v>3.3885002700069098</v>
      </c>
      <c r="M90" s="69">
        <v>3.4662042415205701</v>
      </c>
      <c r="N90" s="69">
        <v>3.6197207955213599</v>
      </c>
      <c r="O90" s="69">
        <v>3.51191879660148</v>
      </c>
      <c r="P90" s="69">
        <v>3.5590378117047501</v>
      </c>
      <c r="Q90" s="69">
        <v>3.8439692997883999</v>
      </c>
      <c r="R90" s="69">
        <v>3.8745221395802698</v>
      </c>
      <c r="S90" s="69">
        <v>3.7319184639475198</v>
      </c>
      <c r="T90" s="69">
        <v>3.9216712878633899</v>
      </c>
      <c r="U90" s="69">
        <v>3.8971827302146398</v>
      </c>
      <c r="V90" s="69">
        <v>3.7782292169796898</v>
      </c>
      <c r="W90" s="69">
        <v>3.4411103350160102</v>
      </c>
      <c r="X90" s="69">
        <v>3.05089042278088</v>
      </c>
      <c r="Y90" s="69">
        <v>2.4330416987597898</v>
      </c>
      <c r="Z90" s="69">
        <v>2.7991133072725098</v>
      </c>
      <c r="AA90" s="69">
        <v>2.7722631710945702</v>
      </c>
      <c r="AB90" s="69">
        <v>3.62906710687726</v>
      </c>
      <c r="AC90" s="69">
        <v>2.9704355245536198</v>
      </c>
      <c r="AD90" s="69">
        <v>2.5097186651914201</v>
      </c>
      <c r="AE90" s="69">
        <v>2.8496359415095398</v>
      </c>
      <c r="AF90" s="69">
        <v>2.3553850006445902</v>
      </c>
      <c r="AG90" s="69">
        <v>2.3491041467423499</v>
      </c>
      <c r="AH90" s="69">
        <v>3.1591753812424401</v>
      </c>
      <c r="AI90" s="69">
        <v>3.2030394459525202</v>
      </c>
      <c r="AJ90" s="69">
        <v>2.85304484460424</v>
      </c>
      <c r="AK90" s="31">
        <f t="shared" si="83"/>
        <v>-0.32203356150109808</v>
      </c>
      <c r="AL90" s="39">
        <f t="shared" si="84"/>
        <v>-1.2459073475672322E-2</v>
      </c>
      <c r="AM90" s="39">
        <f t="shared" si="85"/>
        <v>-0.10926952579074434</v>
      </c>
      <c r="AN90" s="46">
        <f t="shared" si="87"/>
        <v>2.2646793531880136E-2</v>
      </c>
    </row>
    <row r="91" spans="1:40" ht="14.5" hidden="1" outlineLevel="2" x14ac:dyDescent="0.35">
      <c r="A91" s="51" t="str">
        <f t="shared" si="93"/>
        <v>NMVOCs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83"/>
        <v/>
      </c>
      <c r="AL91" s="39" t="str">
        <f t="shared" si="84"/>
        <v/>
      </c>
      <c r="AM91" s="39" t="str">
        <f t="shared" si="85"/>
        <v/>
      </c>
      <c r="AN91" s="46">
        <f t="shared" si="87"/>
        <v>0</v>
      </c>
    </row>
    <row r="92" spans="1:40" ht="14.5" hidden="1" outlineLevel="1" x14ac:dyDescent="0.35">
      <c r="A92" s="51" t="str">
        <f t="shared" si="93"/>
        <v/>
      </c>
      <c r="B92" s="13"/>
      <c r="C92" s="13"/>
      <c r="D92" s="17" t="s">
        <v>36</v>
      </c>
      <c r="E92" s="59">
        <f>SUBTOTAL(9,E93:E96)</f>
        <v>1.3138627493508059</v>
      </c>
      <c r="F92" s="67">
        <f t="shared" ref="F92:AH92" si="102">SUBTOTAL(9,F93:F96)</f>
        <v>1.1654010743059859</v>
      </c>
      <c r="G92" s="67">
        <f t="shared" si="102"/>
        <v>1.6878534644318037</v>
      </c>
      <c r="H92" s="67">
        <f t="shared" si="102"/>
        <v>1.1111240702399965</v>
      </c>
      <c r="I92" s="67">
        <f t="shared" si="102"/>
        <v>3.6424549733389049</v>
      </c>
      <c r="J92" s="67">
        <f t="shared" si="102"/>
        <v>2.1724710109452756</v>
      </c>
      <c r="K92" s="67">
        <f t="shared" si="102"/>
        <v>0.87979709443432008</v>
      </c>
      <c r="L92" s="67">
        <f t="shared" si="102"/>
        <v>0.92592057485956258</v>
      </c>
      <c r="M92" s="67">
        <f t="shared" si="102"/>
        <v>0.61521142791473482</v>
      </c>
      <c r="N92" s="67">
        <f t="shared" si="102"/>
        <v>0.45591082626722773</v>
      </c>
      <c r="O92" s="67">
        <f t="shared" si="102"/>
        <v>0.42246535256479123</v>
      </c>
      <c r="P92" s="67">
        <f t="shared" si="102"/>
        <v>0.51204258573443395</v>
      </c>
      <c r="Q92" s="67">
        <f t="shared" si="102"/>
        <v>0.49721590369309904</v>
      </c>
      <c r="R92" s="67">
        <f t="shared" si="102"/>
        <v>0.53960815503071602</v>
      </c>
      <c r="S92" s="67">
        <f t="shared" si="102"/>
        <v>0.80127341370333705</v>
      </c>
      <c r="T92" s="67">
        <f t="shared" si="102"/>
        <v>0.47446636925937702</v>
      </c>
      <c r="U92" s="67">
        <f t="shared" si="102"/>
        <v>0.44643760433435992</v>
      </c>
      <c r="V92" s="67">
        <f t="shared" si="102"/>
        <v>0.66973360865507403</v>
      </c>
      <c r="W92" s="67">
        <f t="shared" si="102"/>
        <v>0.473322777417019</v>
      </c>
      <c r="X92" s="67">
        <f t="shared" si="102"/>
        <v>0.400225903308775</v>
      </c>
      <c r="Y92" s="67">
        <f t="shared" si="102"/>
        <v>0.37698827131320251</v>
      </c>
      <c r="Z92" s="67">
        <f t="shared" si="102"/>
        <v>0.38290659015098993</v>
      </c>
      <c r="AA92" s="67">
        <f t="shared" si="102"/>
        <v>0.48421290823245955</v>
      </c>
      <c r="AB92" s="67">
        <f t="shared" si="102"/>
        <v>0.61302499787065257</v>
      </c>
      <c r="AC92" s="67">
        <f t="shared" si="102"/>
        <v>0.48168535194057732</v>
      </c>
      <c r="AD92" s="67">
        <f t="shared" si="102"/>
        <v>0.53498792660661654</v>
      </c>
      <c r="AE92" s="67">
        <f t="shared" ref="AE92:AF92" si="103">SUBTOTAL(9,AE93:AE96)</f>
        <v>0.69621989340246515</v>
      </c>
      <c r="AF92" s="67">
        <f t="shared" si="103"/>
        <v>0.81445674798283807</v>
      </c>
      <c r="AG92" s="67">
        <f t="shared" ref="AG92" si="104">SUBTOTAL(9,AG93:AG96)</f>
        <v>0.69929525590957009</v>
      </c>
      <c r="AH92" s="67">
        <f t="shared" si="102"/>
        <v>0.79993074353198934</v>
      </c>
      <c r="AI92" s="67">
        <f t="shared" ref="AI92:AJ92" si="105">SUBTOTAL(9,AI93:AI96)</f>
        <v>1.1805825082429937</v>
      </c>
      <c r="AJ92" s="67">
        <f t="shared" si="105"/>
        <v>1.3190336369450968</v>
      </c>
      <c r="AK92" s="30">
        <f t="shared" si="83"/>
        <v>3.9356375670487331E-3</v>
      </c>
      <c r="AL92" s="38">
        <f t="shared" si="84"/>
        <v>1.2671490526017237E-4</v>
      </c>
      <c r="AM92" s="38">
        <f t="shared" si="85"/>
        <v>0.11727357277904571</v>
      </c>
      <c r="AN92" s="45">
        <f t="shared" si="87"/>
        <v>1.0470176272901952E-2</v>
      </c>
    </row>
    <row r="93" spans="1:40" ht="14.5" hidden="1" outlineLevel="2" x14ac:dyDescent="0.35">
      <c r="A93" s="51" t="str">
        <f t="shared" si="93"/>
        <v>NMVOCs</v>
      </c>
      <c r="B93" s="13" t="s">
        <v>36</v>
      </c>
      <c r="C93" s="13" t="s">
        <v>5</v>
      </c>
      <c r="D93" s="18" t="s">
        <v>5</v>
      </c>
      <c r="E93" s="60">
        <v>1.9990207670325898E-2</v>
      </c>
      <c r="F93" s="69">
        <v>1.9793315128120999E-2</v>
      </c>
      <c r="G93" s="69">
        <v>2.03072763237938E-2</v>
      </c>
      <c r="H93" s="69">
        <v>2.1254302950941498E-2</v>
      </c>
      <c r="I93" s="69">
        <v>2.2886575812955001E-2</v>
      </c>
      <c r="J93" s="69">
        <v>2.4142493466843499E-2</v>
      </c>
      <c r="K93" s="69">
        <v>2.4867523350843499E-2</v>
      </c>
      <c r="L93" s="69">
        <v>2.5640509698843499E-2</v>
      </c>
      <c r="M93" s="69">
        <v>2.6925469821666902E-2</v>
      </c>
      <c r="N93" s="69">
        <v>2.85774207723027E-2</v>
      </c>
      <c r="O93" s="69">
        <v>2.9793660997779199E-2</v>
      </c>
      <c r="P93" s="69">
        <v>3.0964098337204E-2</v>
      </c>
      <c r="Q93" s="69">
        <v>3.1237995121199999E-2</v>
      </c>
      <c r="R93" s="69">
        <v>3.2799063555000001E-2</v>
      </c>
      <c r="S93" s="69">
        <v>3.6048605669999997E-2</v>
      </c>
      <c r="T93" s="69">
        <v>3.5469318024000003E-2</v>
      </c>
      <c r="U93" s="69">
        <v>3.4695732554999997E-2</v>
      </c>
      <c r="V93" s="69">
        <v>3.0190368109500001E-2</v>
      </c>
      <c r="W93" s="69">
        <v>2.9615596249500001E-2</v>
      </c>
      <c r="X93" s="69">
        <v>3.4019137588499997E-2</v>
      </c>
      <c r="Y93" s="69">
        <v>3.0938317452E-2</v>
      </c>
      <c r="Z93" s="69">
        <v>2.5556833494000002E-2</v>
      </c>
      <c r="AA93" s="69">
        <v>3.5538439936500001E-2</v>
      </c>
      <c r="AB93" s="69">
        <v>3.5073833902069099E-2</v>
      </c>
      <c r="AC93" s="69">
        <v>4.0098232717724301E-2</v>
      </c>
      <c r="AD93" s="69">
        <v>4.0689503327781498E-2</v>
      </c>
      <c r="AE93" s="69">
        <v>3.6520834285482098E-2</v>
      </c>
      <c r="AF93" s="69">
        <v>3.6406172246940503E-2</v>
      </c>
      <c r="AG93" s="69">
        <v>3.8821246610436601E-2</v>
      </c>
      <c r="AH93" s="69">
        <v>3.8417748101978101E-2</v>
      </c>
      <c r="AI93" s="69">
        <v>3.5573206274152697E-2</v>
      </c>
      <c r="AJ93" s="69">
        <v>3.4625628943340397E-2</v>
      </c>
      <c r="AK93" s="31">
        <f t="shared" si="83"/>
        <v>0.73212952633502582</v>
      </c>
      <c r="AL93" s="39">
        <f t="shared" si="84"/>
        <v>1.7878967968248949E-2</v>
      </c>
      <c r="AM93" s="39">
        <f t="shared" si="85"/>
        <v>-2.6637388924394045E-2</v>
      </c>
      <c r="AN93" s="46">
        <f t="shared" si="87"/>
        <v>2.7485003296542909E-4</v>
      </c>
    </row>
    <row r="94" spans="1:40" ht="14.5" hidden="1" outlineLevel="2" x14ac:dyDescent="0.35">
      <c r="A94" s="51" t="str">
        <f t="shared" si="93"/>
        <v>NMVOCs</v>
      </c>
      <c r="B94" s="13" t="s">
        <v>36</v>
      </c>
      <c r="C94" s="13" t="s">
        <v>6</v>
      </c>
      <c r="D94" s="18" t="s">
        <v>6</v>
      </c>
      <c r="E94" s="60">
        <v>0.29538652404608001</v>
      </c>
      <c r="F94" s="69">
        <v>0.30060282558464002</v>
      </c>
      <c r="G94" s="69">
        <v>0.27457329303936001</v>
      </c>
      <c r="H94" s="69">
        <v>0.32307314511168</v>
      </c>
      <c r="I94" s="69">
        <v>0.31404397265088002</v>
      </c>
      <c r="J94" s="69">
        <v>0.28930464788496202</v>
      </c>
      <c r="K94" s="69">
        <v>0.28177797158128998</v>
      </c>
      <c r="L94" s="69">
        <v>0.27919034105114399</v>
      </c>
      <c r="M94" s="69">
        <v>0.26953251595126798</v>
      </c>
      <c r="N94" s="69">
        <v>0.23999822228080001</v>
      </c>
      <c r="O94" s="69">
        <v>0.23698567032391199</v>
      </c>
      <c r="P94" s="69">
        <v>0.29646058480448001</v>
      </c>
      <c r="Q94" s="69">
        <v>0.28621227702934399</v>
      </c>
      <c r="R94" s="69">
        <v>0.34548239748017601</v>
      </c>
      <c r="S94" s="69">
        <v>0.270197669667672</v>
      </c>
      <c r="T94" s="69">
        <v>0.25181271300109198</v>
      </c>
      <c r="U94" s="69">
        <v>0.26470099666205998</v>
      </c>
      <c r="V94" s="69">
        <v>0.27743656830019903</v>
      </c>
      <c r="W94" s="69">
        <v>0.30097553384009401</v>
      </c>
      <c r="X94" s="69">
        <v>0.2448555934335</v>
      </c>
      <c r="Y94" s="69">
        <v>0.27461982201509999</v>
      </c>
      <c r="Z94" s="69">
        <v>0.24533368693256</v>
      </c>
      <c r="AA94" s="69">
        <v>0.26915727977999998</v>
      </c>
      <c r="AB94" s="69">
        <v>0.27816806534799998</v>
      </c>
      <c r="AC94" s="69">
        <v>0.19043985455619999</v>
      </c>
      <c r="AD94" s="69">
        <v>0.188730012621</v>
      </c>
      <c r="AE94" s="69">
        <v>0.20564914666199999</v>
      </c>
      <c r="AF94" s="69">
        <v>0.18906207261710001</v>
      </c>
      <c r="AG94" s="69">
        <v>0.1468851196813</v>
      </c>
      <c r="AH94" s="69">
        <v>0.15161766589543901</v>
      </c>
      <c r="AI94" s="69">
        <v>0.10748828698959501</v>
      </c>
      <c r="AJ94" s="69">
        <v>9.2829048632336195E-2</v>
      </c>
      <c r="AK94" s="31">
        <f t="shared" si="83"/>
        <v>-0.68573702225543998</v>
      </c>
      <c r="AL94" s="39">
        <f t="shared" si="84"/>
        <v>-3.6650996896799182E-2</v>
      </c>
      <c r="AM94" s="39">
        <f t="shared" si="85"/>
        <v>-0.13637986768435373</v>
      </c>
      <c r="AN94" s="46">
        <f t="shared" si="87"/>
        <v>7.3685497867769954E-4</v>
      </c>
    </row>
    <row r="95" spans="1:40" ht="14.5" hidden="1" outlineLevel="2" x14ac:dyDescent="0.35">
      <c r="A95" s="51" t="str">
        <f t="shared" si="93"/>
        <v>NMVOCs</v>
      </c>
      <c r="B95" s="13" t="s">
        <v>36</v>
      </c>
      <c r="C95" s="13" t="s">
        <v>7</v>
      </c>
      <c r="D95" s="18" t="s">
        <v>7</v>
      </c>
      <c r="E95" s="60">
        <v>0.99215655057240004</v>
      </c>
      <c r="F95" s="69">
        <v>0.83861443481322495</v>
      </c>
      <c r="G95" s="69">
        <v>1.3865755087326499</v>
      </c>
      <c r="H95" s="69">
        <v>0.76040598677737503</v>
      </c>
      <c r="I95" s="69">
        <v>3.2987437744750698</v>
      </c>
      <c r="J95" s="69">
        <v>1.85211888395947</v>
      </c>
      <c r="K95" s="69">
        <v>0.56833070603177505</v>
      </c>
      <c r="L95" s="69">
        <v>0.61729296457957505</v>
      </c>
      <c r="M95" s="69">
        <v>0.31434532467179999</v>
      </c>
      <c r="N95" s="69">
        <v>0.18417707709412501</v>
      </c>
      <c r="O95" s="69">
        <v>0.1532025072431</v>
      </c>
      <c r="P95" s="69">
        <v>0.18187001917275</v>
      </c>
      <c r="Q95" s="69">
        <v>0.175753027287575</v>
      </c>
      <c r="R95" s="69">
        <v>0.15671188168889999</v>
      </c>
      <c r="S95" s="69">
        <v>0.49074672280502502</v>
      </c>
      <c r="T95" s="69">
        <v>0.18248431725332501</v>
      </c>
      <c r="U95" s="69">
        <v>0.14169195972929999</v>
      </c>
      <c r="V95" s="69">
        <v>0.35710239000087501</v>
      </c>
      <c r="W95" s="69">
        <v>0.13792258217987499</v>
      </c>
      <c r="X95" s="69">
        <v>0.116245944626575</v>
      </c>
      <c r="Y95" s="69">
        <v>6.6466336350947494E-2</v>
      </c>
      <c r="Z95" s="69">
        <v>0.107406348133645</v>
      </c>
      <c r="AA95" s="69">
        <v>0.17499863443049901</v>
      </c>
      <c r="AB95" s="69">
        <v>0.29508306680080298</v>
      </c>
      <c r="AC95" s="69">
        <v>0.24633807555169401</v>
      </c>
      <c r="AD95" s="69">
        <v>0.30044217967873499</v>
      </c>
      <c r="AE95" s="69">
        <v>0.44833836285338302</v>
      </c>
      <c r="AF95" s="69">
        <v>0.58384544302002805</v>
      </c>
      <c r="AG95" s="69">
        <v>0.50865550835864204</v>
      </c>
      <c r="AH95" s="69">
        <v>0.60502298921586095</v>
      </c>
      <c r="AI95" s="69">
        <v>1.0327979104389799</v>
      </c>
      <c r="AJ95" s="69">
        <v>1.1868066780766</v>
      </c>
      <c r="AK95" s="31">
        <f t="shared" si="83"/>
        <v>0.19618892541897881</v>
      </c>
      <c r="AL95" s="39">
        <f t="shared" si="84"/>
        <v>5.7954583373218682E-3</v>
      </c>
      <c r="AM95" s="39">
        <f t="shared" si="85"/>
        <v>0.14911800854841029</v>
      </c>
      <c r="AN95" s="46">
        <f t="shared" si="87"/>
        <v>9.4205900238436627E-3</v>
      </c>
    </row>
    <row r="96" spans="1:40" ht="14.5" hidden="1" outlineLevel="2" x14ac:dyDescent="0.35">
      <c r="A96" s="51" t="str">
        <f t="shared" ref="A96:A113" si="106">IF(B96="","",A$17)</f>
        <v>NMVOCs</v>
      </c>
      <c r="B96" s="13" t="s">
        <v>36</v>
      </c>
      <c r="C96" s="13" t="s">
        <v>8</v>
      </c>
      <c r="D96" s="18" t="s">
        <v>8</v>
      </c>
      <c r="E96" s="60">
        <v>6.3294670619999998E-3</v>
      </c>
      <c r="F96" s="69">
        <v>6.39049878E-3</v>
      </c>
      <c r="G96" s="69">
        <v>6.3973863360000001E-3</v>
      </c>
      <c r="H96" s="69">
        <v>6.3906353999999997E-3</v>
      </c>
      <c r="I96" s="69">
        <v>6.7806504000000002E-3</v>
      </c>
      <c r="J96" s="69">
        <v>6.9049856339999998E-3</v>
      </c>
      <c r="K96" s="69">
        <v>4.8208934704114604E-3</v>
      </c>
      <c r="L96" s="69">
        <v>3.7967595299999999E-3</v>
      </c>
      <c r="M96" s="69">
        <v>4.4081174700000003E-3</v>
      </c>
      <c r="N96" s="69">
        <v>3.1581061199999999E-3</v>
      </c>
      <c r="O96" s="69">
        <v>2.483514E-3</v>
      </c>
      <c r="P96" s="69">
        <v>2.7478834200000001E-3</v>
      </c>
      <c r="Q96" s="69">
        <v>4.0126042549800001E-3</v>
      </c>
      <c r="R96" s="69">
        <v>4.6148123066400001E-3</v>
      </c>
      <c r="S96" s="69">
        <v>4.2804155606399998E-3</v>
      </c>
      <c r="T96" s="69">
        <v>4.7000209809599999E-3</v>
      </c>
      <c r="U96" s="69">
        <v>5.3489153880000003E-3</v>
      </c>
      <c r="V96" s="69">
        <v>5.0042822444999998E-3</v>
      </c>
      <c r="W96" s="69">
        <v>4.8090651475500004E-3</v>
      </c>
      <c r="X96" s="69">
        <v>5.1052276602000001E-3</v>
      </c>
      <c r="Y96" s="69">
        <v>4.9637954951550003E-3</v>
      </c>
      <c r="Z96" s="69">
        <v>4.6097215907849997E-3</v>
      </c>
      <c r="AA96" s="69">
        <v>4.5185540854605502E-3</v>
      </c>
      <c r="AB96" s="69">
        <v>4.7000318197805398E-3</v>
      </c>
      <c r="AC96" s="69">
        <v>4.8091891149590104E-3</v>
      </c>
      <c r="AD96" s="69">
        <v>5.1262309790999997E-3</v>
      </c>
      <c r="AE96" s="69">
        <v>5.7115496015999996E-3</v>
      </c>
      <c r="AF96" s="69">
        <v>5.1430600987695703E-3</v>
      </c>
      <c r="AG96" s="69">
        <v>4.9333812591915204E-3</v>
      </c>
      <c r="AH96" s="69">
        <v>4.8723403187112798E-3</v>
      </c>
      <c r="AI96" s="69">
        <v>4.7231045402659896E-3</v>
      </c>
      <c r="AJ96" s="69">
        <v>4.7722812928201897E-3</v>
      </c>
      <c r="AK96" s="31">
        <f t="shared" si="83"/>
        <v>-0.24602162455803456</v>
      </c>
      <c r="AL96" s="39">
        <f t="shared" si="84"/>
        <v>-9.0680412250806475E-3</v>
      </c>
      <c r="AM96" s="39">
        <f t="shared" si="85"/>
        <v>1.0411955131408357E-2</v>
      </c>
      <c r="AN96" s="46">
        <f t="shared" si="87"/>
        <v>3.7881237415160474E-5</v>
      </c>
    </row>
    <row r="97" spans="1:40" ht="14.5" hidden="1" outlineLevel="1" x14ac:dyDescent="0.35">
      <c r="A97" s="51" t="str">
        <f t="shared" si="106"/>
        <v/>
      </c>
      <c r="B97" s="13"/>
      <c r="C97" s="13"/>
      <c r="D97" s="17" t="s">
        <v>37</v>
      </c>
      <c r="E97" s="59">
        <f>SUBTOTAL(9,E98:E101)</f>
        <v>11.07202876725805</v>
      </c>
      <c r="F97" s="67">
        <f t="shared" ref="F97:AH97" si="107">SUBTOTAL(9,F98:F101)</f>
        <v>11.079371299329599</v>
      </c>
      <c r="G97" s="67">
        <f t="shared" si="107"/>
        <v>11.143591396848919</v>
      </c>
      <c r="H97" s="67">
        <f t="shared" si="107"/>
        <v>11.29550257926892</v>
      </c>
      <c r="I97" s="67">
        <f t="shared" si="107"/>
        <v>11.513623278933821</v>
      </c>
      <c r="J97" s="67">
        <f t="shared" si="107"/>
        <v>11.703307662797901</v>
      </c>
      <c r="K97" s="67">
        <f t="shared" si="107"/>
        <v>11.939573306581501</v>
      </c>
      <c r="L97" s="67">
        <f t="shared" si="107"/>
        <v>12.204135998027519</v>
      </c>
      <c r="M97" s="67">
        <f t="shared" si="107"/>
        <v>12.536599139277389</v>
      </c>
      <c r="N97" s="67">
        <f t="shared" si="107"/>
        <v>12.802457907883619</v>
      </c>
      <c r="O97" s="67">
        <f t="shared" si="107"/>
        <v>13.067861719463771</v>
      </c>
      <c r="P97" s="67">
        <f t="shared" si="107"/>
        <v>13.24758049893704</v>
      </c>
      <c r="Q97" s="67">
        <f t="shared" si="107"/>
        <v>13.413438818208718</v>
      </c>
      <c r="R97" s="67">
        <f t="shared" si="107"/>
        <v>13.704588711773461</v>
      </c>
      <c r="S97" s="67">
        <f t="shared" si="107"/>
        <v>13.944272652164642</v>
      </c>
      <c r="T97" s="67">
        <f t="shared" si="107"/>
        <v>14.164976430558401</v>
      </c>
      <c r="U97" s="67">
        <f t="shared" si="107"/>
        <v>14.326375502672057</v>
      </c>
      <c r="V97" s="67">
        <f t="shared" si="107"/>
        <v>14.501732746498609</v>
      </c>
      <c r="W97" s="67">
        <f t="shared" si="107"/>
        <v>14.644200139898132</v>
      </c>
      <c r="X97" s="67">
        <f t="shared" si="107"/>
        <v>14.943901837235909</v>
      </c>
      <c r="Y97" s="67">
        <f t="shared" si="107"/>
        <v>15.14379997560923</v>
      </c>
      <c r="Z97" s="67">
        <f t="shared" si="107"/>
        <v>15.331505165827631</v>
      </c>
      <c r="AA97" s="67">
        <f t="shared" si="107"/>
        <v>15.54589037027872</v>
      </c>
      <c r="AB97" s="67">
        <f t="shared" si="107"/>
        <v>15.737527923972598</v>
      </c>
      <c r="AC97" s="67">
        <f t="shared" si="107"/>
        <v>15.751502630632794</v>
      </c>
      <c r="AD97" s="67">
        <f t="shared" si="107"/>
        <v>15.961297995593011</v>
      </c>
      <c r="AE97" s="67">
        <f t="shared" ref="AE97:AF97" si="108">SUBTOTAL(9,AE98:AE101)</f>
        <v>16.314479251582124</v>
      </c>
      <c r="AF97" s="67">
        <f t="shared" si="108"/>
        <v>16.282527059181554</v>
      </c>
      <c r="AG97" s="67">
        <f t="shared" ref="AG97" si="109">SUBTOTAL(9,AG98:AG101)</f>
        <v>16.390709060590744</v>
      </c>
      <c r="AH97" s="67">
        <f t="shared" si="107"/>
        <v>16.60224080347809</v>
      </c>
      <c r="AI97" s="67">
        <f t="shared" ref="AI97:AJ97" si="110">SUBTOTAL(9,AI98:AI101)</f>
        <v>16.739908389495671</v>
      </c>
      <c r="AJ97" s="67">
        <f t="shared" si="110"/>
        <v>16.976771878807856</v>
      </c>
      <c r="AK97" s="30">
        <f t="shared" si="83"/>
        <v>0.53330272488192731</v>
      </c>
      <c r="AL97" s="38">
        <f t="shared" si="84"/>
        <v>1.3883363748879995E-2</v>
      </c>
      <c r="AM97" s="38">
        <f t="shared" si="85"/>
        <v>1.4149628767432088E-2</v>
      </c>
      <c r="AN97" s="45">
        <f t="shared" si="87"/>
        <v>0.13475759005481808</v>
      </c>
    </row>
    <row r="98" spans="1:40" ht="14.5" hidden="1" outlineLevel="2" x14ac:dyDescent="0.35">
      <c r="A98" s="51" t="str">
        <f t="shared" si="106"/>
        <v>NMVOCs</v>
      </c>
      <c r="B98" s="13" t="s">
        <v>37</v>
      </c>
      <c r="C98" s="13" t="s">
        <v>5</v>
      </c>
      <c r="D98" s="18" t="s">
        <v>5</v>
      </c>
      <c r="E98" s="60">
        <v>1.5713999999999999E-2</v>
      </c>
      <c r="F98" s="69">
        <v>1.6951500000000001E-2</v>
      </c>
      <c r="G98" s="69">
        <v>1.9278E-2</v>
      </c>
      <c r="H98" s="69">
        <v>1.9471499999999999E-2</v>
      </c>
      <c r="I98" s="69">
        <v>2.0385E-2</v>
      </c>
      <c r="J98" s="69">
        <v>2.0042999999999998E-2</v>
      </c>
      <c r="K98" s="69">
        <v>2.1010500000000001E-2</v>
      </c>
      <c r="L98" s="69">
        <v>2.23065E-2</v>
      </c>
      <c r="M98" s="69">
        <v>2.30805E-2</v>
      </c>
      <c r="N98" s="69">
        <v>2.494088685E-2</v>
      </c>
      <c r="O98" s="69">
        <v>3.2658165000000003E-2</v>
      </c>
      <c r="P98" s="69">
        <v>3.2625063000000003E-2</v>
      </c>
      <c r="Q98" s="69">
        <v>3.09222E-2</v>
      </c>
      <c r="R98" s="69">
        <v>3.1303350000000001E-2</v>
      </c>
      <c r="S98" s="69">
        <v>3.2785694999999997E-2</v>
      </c>
      <c r="T98" s="69">
        <v>2.9564010000000002E-2</v>
      </c>
      <c r="U98" s="69">
        <v>3.1617180000000002E-2</v>
      </c>
      <c r="V98" s="69">
        <v>2.5445385000000001E-2</v>
      </c>
      <c r="W98" s="69">
        <v>2.4599002500000001E-2</v>
      </c>
      <c r="X98" s="69">
        <v>2.952065475E-2</v>
      </c>
      <c r="Y98" s="69">
        <v>2.6964837674999999E-2</v>
      </c>
      <c r="Z98" s="69">
        <v>2.527884E-2</v>
      </c>
      <c r="AA98" s="69">
        <v>2.824335E-2</v>
      </c>
      <c r="AB98" s="69">
        <v>2.7800237497168898E-2</v>
      </c>
      <c r="AC98" s="69">
        <v>2.9708917480122901E-2</v>
      </c>
      <c r="AD98" s="69">
        <v>3.0942215224399001E-2</v>
      </c>
      <c r="AE98" s="69">
        <v>2.88776630340138E-2</v>
      </c>
      <c r="AF98" s="69">
        <v>3.0700332519841399E-2</v>
      </c>
      <c r="AG98" s="69">
        <v>3.0521404951715399E-2</v>
      </c>
      <c r="AH98" s="69">
        <v>3.0753500462710699E-2</v>
      </c>
      <c r="AI98" s="69">
        <v>3.23900117239753E-2</v>
      </c>
      <c r="AJ98" s="69">
        <v>3.2358583119180599E-2</v>
      </c>
      <c r="AK98" s="31">
        <f t="shared" si="83"/>
        <v>1.0592200024933565</v>
      </c>
      <c r="AL98" s="39">
        <f t="shared" si="84"/>
        <v>2.357446602625024E-2</v>
      </c>
      <c r="AM98" s="39">
        <f t="shared" si="85"/>
        <v>-9.7031779619383141E-4</v>
      </c>
      <c r="AN98" s="46">
        <f t="shared" si="87"/>
        <v>2.5685476072000467E-4</v>
      </c>
    </row>
    <row r="99" spans="1:40" ht="14.5" hidden="1" outlineLevel="2" x14ac:dyDescent="0.35">
      <c r="A99" s="51" t="str">
        <f t="shared" si="106"/>
        <v>NMVOCs</v>
      </c>
      <c r="B99" s="13" t="s">
        <v>37</v>
      </c>
      <c r="C99" s="13" t="s">
        <v>6</v>
      </c>
      <c r="D99" s="18" t="s">
        <v>6</v>
      </c>
      <c r="E99" s="60">
        <v>0.72911132000000001</v>
      </c>
      <c r="F99" s="69">
        <v>0.50275347206400001</v>
      </c>
      <c r="G99" s="69">
        <v>0.29103553574399998</v>
      </c>
      <c r="H99" s="69">
        <v>0.235413725824</v>
      </c>
      <c r="I99" s="69">
        <v>0.242458516032</v>
      </c>
      <c r="J99" s="69">
        <v>0.23914600140699999</v>
      </c>
      <c r="K99" s="69">
        <v>0.22846354381699999</v>
      </c>
      <c r="L99" s="69">
        <v>0.23784540871400001</v>
      </c>
      <c r="M99" s="69">
        <v>0.248746606388</v>
      </c>
      <c r="N99" s="69">
        <v>0.22182112779999999</v>
      </c>
      <c r="O99" s="69">
        <v>0.20531194383900001</v>
      </c>
      <c r="P99" s="69">
        <v>0.13696517874200001</v>
      </c>
      <c r="Q99" s="69">
        <v>0.114927614656</v>
      </c>
      <c r="R99" s="69">
        <v>0.15652587081300001</v>
      </c>
      <c r="S99" s="69">
        <v>0.16474074438809</v>
      </c>
      <c r="T99" s="69">
        <v>0.16724714699900001</v>
      </c>
      <c r="U99" s="69">
        <v>0.13029504729617999</v>
      </c>
      <c r="V99" s="69">
        <v>0.10447631939788</v>
      </c>
      <c r="W99" s="69">
        <v>6.9021087077069998E-2</v>
      </c>
      <c r="X99" s="69">
        <v>0.16253331045652999</v>
      </c>
      <c r="Y99" s="69">
        <v>0.10095686139557999</v>
      </c>
      <c r="Z99" s="69">
        <v>0.13776632765228</v>
      </c>
      <c r="AA99" s="69">
        <v>9.0124790038000002E-2</v>
      </c>
      <c r="AB99" s="69">
        <v>6.3077106908000002E-2</v>
      </c>
      <c r="AC99" s="69">
        <v>6.5774777303599999E-2</v>
      </c>
      <c r="AD99" s="69">
        <v>7.4185977109000004E-2</v>
      </c>
      <c r="AE99" s="69">
        <v>6.5249030272000005E-2</v>
      </c>
      <c r="AF99" s="69">
        <v>5.6289396446999998E-2</v>
      </c>
      <c r="AG99" s="69">
        <v>5.9661211364000002E-2</v>
      </c>
      <c r="AH99" s="69">
        <v>4.4455768081358003E-2</v>
      </c>
      <c r="AI99" s="69">
        <v>5.1628368841774901E-2</v>
      </c>
      <c r="AJ99" s="69">
        <v>4.4982896781156703E-2</v>
      </c>
      <c r="AK99" s="31">
        <f t="shared" si="83"/>
        <v>-0.93830448719249526</v>
      </c>
      <c r="AL99" s="39">
        <f t="shared" si="84"/>
        <v>-8.5937437310352083E-2</v>
      </c>
      <c r="AM99" s="39">
        <f t="shared" si="85"/>
        <v>-0.12871745146519209</v>
      </c>
      <c r="AN99" s="46">
        <f t="shared" si="87"/>
        <v>3.5706356939862359E-4</v>
      </c>
    </row>
    <row r="100" spans="1:40" ht="14.5" hidden="1" outlineLevel="2" x14ac:dyDescent="0.35">
      <c r="A100" s="51" t="str">
        <f t="shared" si="106"/>
        <v>NMVOCs</v>
      </c>
      <c r="B100" s="13" t="s">
        <v>37</v>
      </c>
      <c r="C100" s="13" t="s">
        <v>7</v>
      </c>
      <c r="D100" s="18" t="s">
        <v>7</v>
      </c>
      <c r="E100" s="60">
        <v>5.7275889664027</v>
      </c>
      <c r="F100" s="69">
        <v>5.9596012796502498</v>
      </c>
      <c r="G100" s="69">
        <v>6.2330004287535701</v>
      </c>
      <c r="H100" s="69">
        <v>6.4399665437335702</v>
      </c>
      <c r="I100" s="69">
        <v>6.6502462304624697</v>
      </c>
      <c r="J100" s="69">
        <v>6.8400401024155499</v>
      </c>
      <c r="K100" s="69">
        <v>7.0363901112540503</v>
      </c>
      <c r="L100" s="69">
        <v>7.2232199931840197</v>
      </c>
      <c r="M100" s="69">
        <v>7.4731980554692496</v>
      </c>
      <c r="N100" s="69">
        <v>7.6979417332026996</v>
      </c>
      <c r="O100" s="69">
        <v>7.8951858875279202</v>
      </c>
      <c r="P100" s="69">
        <v>8.0813814624953793</v>
      </c>
      <c r="Q100" s="69">
        <v>8.2890527593066494</v>
      </c>
      <c r="R100" s="69">
        <v>8.5378182461495005</v>
      </c>
      <c r="S100" s="69">
        <v>8.7609542874061006</v>
      </c>
      <c r="T100" s="69">
        <v>8.9759159139599696</v>
      </c>
      <c r="U100" s="69">
        <v>9.1941360270395194</v>
      </c>
      <c r="V100" s="69">
        <v>9.4026589702914194</v>
      </c>
      <c r="W100" s="69">
        <v>9.6038444800780205</v>
      </c>
      <c r="X100" s="69">
        <v>9.8359066995648998</v>
      </c>
      <c r="Y100" s="69">
        <v>10.1405748660522</v>
      </c>
      <c r="Z100" s="69">
        <v>10.331955144439901</v>
      </c>
      <c r="AA100" s="69">
        <v>10.631872261742901</v>
      </c>
      <c r="AB100" s="69">
        <v>10.8803818050554</v>
      </c>
      <c r="AC100" s="69">
        <v>10.9811860551386</v>
      </c>
      <c r="AD100" s="69">
        <v>11.2863355812372</v>
      </c>
      <c r="AE100" s="69">
        <v>11.7285332984086</v>
      </c>
      <c r="AF100" s="69">
        <v>11.7918779650632</v>
      </c>
      <c r="AG100" s="69">
        <v>11.9889960309199</v>
      </c>
      <c r="AH100" s="69">
        <v>12.2301379680551</v>
      </c>
      <c r="AI100" s="69">
        <v>12.359521481819</v>
      </c>
      <c r="AJ100" s="69">
        <v>12.584356020372599</v>
      </c>
      <c r="AK100" s="31">
        <f t="shared" si="83"/>
        <v>1.1971471930319741</v>
      </c>
      <c r="AL100" s="39">
        <f t="shared" si="84"/>
        <v>2.571738054024264E-2</v>
      </c>
      <c r="AM100" s="39">
        <f t="shared" si="85"/>
        <v>1.8191200920224526E-2</v>
      </c>
      <c r="AN100" s="46">
        <f t="shared" si="87"/>
        <v>9.9891634393354287E-2</v>
      </c>
    </row>
    <row r="101" spans="1:40" ht="14.5" hidden="1" outlineLevel="2" x14ac:dyDescent="0.35">
      <c r="A101" s="51" t="str">
        <f t="shared" si="106"/>
        <v>NMVOCs</v>
      </c>
      <c r="B101" s="13" t="s">
        <v>37</v>
      </c>
      <c r="C101" s="13" t="s">
        <v>8</v>
      </c>
      <c r="D101" s="18" t="s">
        <v>8</v>
      </c>
      <c r="E101" s="60">
        <v>4.5996144808553501</v>
      </c>
      <c r="F101" s="69">
        <v>4.6000650476153497</v>
      </c>
      <c r="G101" s="69">
        <v>4.6002774323513496</v>
      </c>
      <c r="H101" s="69">
        <v>4.6006508097113503</v>
      </c>
      <c r="I101" s="69">
        <v>4.6005335324393499</v>
      </c>
      <c r="J101" s="69">
        <v>4.6040785589753499</v>
      </c>
      <c r="K101" s="69">
        <v>4.6537091515104496</v>
      </c>
      <c r="L101" s="69">
        <v>4.7207640961294999</v>
      </c>
      <c r="M101" s="69">
        <v>4.79157397742014</v>
      </c>
      <c r="N101" s="69">
        <v>4.85775416003092</v>
      </c>
      <c r="O101" s="69">
        <v>4.9347057230968501</v>
      </c>
      <c r="P101" s="69">
        <v>4.99660879469966</v>
      </c>
      <c r="Q101" s="69">
        <v>4.9785362442460697</v>
      </c>
      <c r="R101" s="69">
        <v>4.9789412448109598</v>
      </c>
      <c r="S101" s="69">
        <v>4.9857919253704504</v>
      </c>
      <c r="T101" s="69">
        <v>4.9922493595994304</v>
      </c>
      <c r="U101" s="69">
        <v>4.9703272483363596</v>
      </c>
      <c r="V101" s="69">
        <v>4.9691520718093098</v>
      </c>
      <c r="W101" s="69">
        <v>4.9467355702430398</v>
      </c>
      <c r="X101" s="69">
        <v>4.9159411724644801</v>
      </c>
      <c r="Y101" s="69">
        <v>4.8753034104864499</v>
      </c>
      <c r="Z101" s="69">
        <v>4.83650485373545</v>
      </c>
      <c r="AA101" s="69">
        <v>4.7956499684978198</v>
      </c>
      <c r="AB101" s="69">
        <v>4.7662687745120298</v>
      </c>
      <c r="AC101" s="69">
        <v>4.6748328807104702</v>
      </c>
      <c r="AD101" s="69">
        <v>4.5698342220224104</v>
      </c>
      <c r="AE101" s="69">
        <v>4.4918192598675102</v>
      </c>
      <c r="AF101" s="69">
        <v>4.4036593651515101</v>
      </c>
      <c r="AG101" s="69">
        <v>4.31153041335513</v>
      </c>
      <c r="AH101" s="69">
        <v>4.2968935668789197</v>
      </c>
      <c r="AI101" s="69">
        <v>4.2963685271109204</v>
      </c>
      <c r="AJ101" s="69">
        <v>4.3150743785349199</v>
      </c>
      <c r="AK101" s="31">
        <f t="shared" si="83"/>
        <v>-6.1861728521977466E-2</v>
      </c>
      <c r="AL101" s="39">
        <f t="shared" si="84"/>
        <v>-2.0578130156529983E-3</v>
      </c>
      <c r="AM101" s="39">
        <f t="shared" si="85"/>
        <v>4.3538749774285623E-3</v>
      </c>
      <c r="AN101" s="46">
        <f t="shared" si="87"/>
        <v>3.4252037331345173E-2</v>
      </c>
    </row>
    <row r="102" spans="1:40" ht="15" collapsed="1" thickBot="1" x14ac:dyDescent="0.4">
      <c r="A102" s="51" t="str">
        <f t="shared" si="106"/>
        <v/>
      </c>
      <c r="B102" s="13"/>
      <c r="C102" s="13"/>
      <c r="D102" s="21" t="s">
        <v>38</v>
      </c>
      <c r="E102" s="62">
        <f>SUBTOTAL(9,E103:E110)</f>
        <v>14.20690761552342</v>
      </c>
      <c r="F102" s="71">
        <f t="shared" ref="F102:AH102" si="111">SUBTOTAL(9,F103:F110)</f>
        <v>14.442489151346841</v>
      </c>
      <c r="G102" s="71">
        <f t="shared" si="111"/>
        <v>14.501401057544621</v>
      </c>
      <c r="H102" s="71">
        <f t="shared" si="111"/>
        <v>14.872813829505111</v>
      </c>
      <c r="I102" s="71">
        <f t="shared" si="111"/>
        <v>15.311746116972321</v>
      </c>
      <c r="J102" s="71">
        <f t="shared" si="111"/>
        <v>15.03794762250434</v>
      </c>
      <c r="K102" s="71">
        <f t="shared" si="111"/>
        <v>15.494612317077038</v>
      </c>
      <c r="L102" s="71">
        <f t="shared" si="111"/>
        <v>16.614372344237271</v>
      </c>
      <c r="M102" s="71">
        <f t="shared" si="111"/>
        <v>16.743244675004242</v>
      </c>
      <c r="N102" s="71">
        <f t="shared" si="111"/>
        <v>16.546480737289031</v>
      </c>
      <c r="O102" s="71">
        <f t="shared" si="111"/>
        <v>16.36109182246518</v>
      </c>
      <c r="P102" s="71">
        <f t="shared" si="111"/>
        <v>16.293814628066592</v>
      </c>
      <c r="Q102" s="71">
        <f t="shared" si="111"/>
        <v>16.796084522542131</v>
      </c>
      <c r="R102" s="71">
        <f t="shared" si="111"/>
        <v>16.624888810553731</v>
      </c>
      <c r="S102" s="71">
        <f t="shared" si="111"/>
        <v>16.50634195950251</v>
      </c>
      <c r="T102" s="71">
        <f t="shared" si="111"/>
        <v>16.690950155448299</v>
      </c>
      <c r="U102" s="71">
        <f t="shared" si="111"/>
        <v>16.18165016591843</v>
      </c>
      <c r="V102" s="71">
        <f t="shared" si="111"/>
        <v>16.408910538769778</v>
      </c>
      <c r="W102" s="71">
        <f t="shared" si="111"/>
        <v>16.855335117974878</v>
      </c>
      <c r="X102" s="71">
        <f t="shared" si="111"/>
        <v>16.54518929269819</v>
      </c>
      <c r="Y102" s="71">
        <f t="shared" si="111"/>
        <v>16.851359869578975</v>
      </c>
      <c r="Z102" s="71">
        <f t="shared" si="111"/>
        <v>16.990911378072209</v>
      </c>
      <c r="AA102" s="71">
        <f t="shared" si="111"/>
        <v>16.8779929647514</v>
      </c>
      <c r="AB102" s="71">
        <f t="shared" si="111"/>
        <v>16.409407463764953</v>
      </c>
      <c r="AC102" s="71">
        <f t="shared" si="111"/>
        <v>16.448656447335818</v>
      </c>
      <c r="AD102" s="71">
        <f t="shared" si="111"/>
        <v>17.246062160455644</v>
      </c>
      <c r="AE102" s="71">
        <f t="shared" ref="AE102:AF102" si="112">SUBTOTAL(9,AE103:AE110)</f>
        <v>17.274308315948797</v>
      </c>
      <c r="AF102" s="71">
        <f t="shared" si="112"/>
        <v>17.398846445814986</v>
      </c>
      <c r="AG102" s="71">
        <f t="shared" ref="AG102" si="113">SUBTOTAL(9,AG103:AG110)</f>
        <v>16.861398098854607</v>
      </c>
      <c r="AH102" s="71">
        <f t="shared" si="111"/>
        <v>17.369853006829047</v>
      </c>
      <c r="AI102" s="71">
        <f t="shared" ref="AI102:AJ102" si="114">SUBTOTAL(9,AI103:AI110)</f>
        <v>14.21146246310245</v>
      </c>
      <c r="AJ102" s="71">
        <f t="shared" si="114"/>
        <v>13.925791352058736</v>
      </c>
      <c r="AK102" s="33">
        <f t="shared" si="83"/>
        <v>-1.9787294397375921E-2</v>
      </c>
      <c r="AL102" s="41">
        <f t="shared" si="84"/>
        <v>-6.4449172062475135E-4</v>
      </c>
      <c r="AM102" s="41">
        <f t="shared" si="85"/>
        <v>-2.0101457663868727E-2</v>
      </c>
      <c r="AN102" s="48">
        <f t="shared" si="87"/>
        <v>0.11053963000776572</v>
      </c>
    </row>
    <row r="103" spans="1:40" ht="14.5" hidden="1" outlineLevel="1" x14ac:dyDescent="0.35">
      <c r="A103" s="51" t="str">
        <f t="shared" si="106"/>
        <v>NMVOCs</v>
      </c>
      <c r="B103" s="13" t="s">
        <v>39</v>
      </c>
      <c r="C103" s="13"/>
      <c r="D103" s="22" t="s">
        <v>39</v>
      </c>
      <c r="E103" s="59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30" t="str">
        <f t="shared" si="83"/>
        <v/>
      </c>
      <c r="AL103" s="38" t="str">
        <f t="shared" si="84"/>
        <v/>
      </c>
      <c r="AM103" s="38" t="str">
        <f t="shared" si="85"/>
        <v/>
      </c>
      <c r="AN103" s="45">
        <f t="shared" si="87"/>
        <v>0</v>
      </c>
    </row>
    <row r="104" spans="1:40" ht="14.5" hidden="1" outlineLevel="1" x14ac:dyDescent="0.35">
      <c r="A104" s="51" t="str">
        <f t="shared" si="106"/>
        <v/>
      </c>
      <c r="B104" s="13"/>
      <c r="C104" s="13"/>
      <c r="D104" s="22" t="s">
        <v>40</v>
      </c>
      <c r="E104" s="59">
        <f>SUBTOTAL(9,E105:E108)</f>
        <v>1.37269958575212</v>
      </c>
      <c r="F104" s="67">
        <f t="shared" ref="F104:AH104" si="115">SUBTOTAL(9,F105:F108)</f>
        <v>1.4813839245620399</v>
      </c>
      <c r="G104" s="67">
        <f t="shared" si="115"/>
        <v>1.5738578053244201</v>
      </c>
      <c r="H104" s="67">
        <f t="shared" si="115"/>
        <v>1.55182267512821</v>
      </c>
      <c r="I104" s="67">
        <f t="shared" si="115"/>
        <v>1.6148032365640199</v>
      </c>
      <c r="J104" s="67">
        <f t="shared" si="115"/>
        <v>1.3703723572326401</v>
      </c>
      <c r="K104" s="67">
        <f t="shared" si="115"/>
        <v>1.67538574230704</v>
      </c>
      <c r="L104" s="67">
        <f t="shared" si="115"/>
        <v>1.6132792990501701</v>
      </c>
      <c r="M104" s="67">
        <f t="shared" si="115"/>
        <v>1.54423126629134</v>
      </c>
      <c r="N104" s="67">
        <f t="shared" si="115"/>
        <v>1.5776553391497301</v>
      </c>
      <c r="O104" s="67">
        <f t="shared" si="115"/>
        <v>1.4519107064843799</v>
      </c>
      <c r="P104" s="67">
        <f t="shared" si="115"/>
        <v>1.5015311213512901</v>
      </c>
      <c r="Q104" s="67">
        <f t="shared" si="115"/>
        <v>1.44702409340953</v>
      </c>
      <c r="R104" s="67">
        <f t="shared" si="115"/>
        <v>1.29421486663963</v>
      </c>
      <c r="S104" s="67">
        <f t="shared" si="115"/>
        <v>1.2353603267200099</v>
      </c>
      <c r="T104" s="67">
        <f t="shared" si="115"/>
        <v>1.2306490627061999</v>
      </c>
      <c r="U104" s="67">
        <f t="shared" si="115"/>
        <v>1.2044192741511299</v>
      </c>
      <c r="V104" s="67">
        <f t="shared" si="115"/>
        <v>1.16740053344108</v>
      </c>
      <c r="W104" s="67">
        <f t="shared" si="115"/>
        <v>1.0254039205705778</v>
      </c>
      <c r="X104" s="67">
        <f t="shared" si="115"/>
        <v>1.0648756672071886</v>
      </c>
      <c r="Y104" s="67">
        <f t="shared" si="115"/>
        <v>1.1020475243695746</v>
      </c>
      <c r="Z104" s="67">
        <f t="shared" si="115"/>
        <v>0.99985530292970715</v>
      </c>
      <c r="AA104" s="67">
        <f t="shared" si="115"/>
        <v>1.0702966740351991</v>
      </c>
      <c r="AB104" s="67">
        <f t="shared" si="115"/>
        <v>1.1134298035791523</v>
      </c>
      <c r="AC104" s="67">
        <f t="shared" si="115"/>
        <v>1.3408412089046162</v>
      </c>
      <c r="AD104" s="67">
        <f t="shared" si="115"/>
        <v>1.2736392427132461</v>
      </c>
      <c r="AE104" s="67">
        <f t="shared" ref="AE104:AF104" si="116">SUBTOTAL(9,AE105:AE108)</f>
        <v>1.2830948713131993</v>
      </c>
      <c r="AF104" s="67">
        <f t="shared" si="116"/>
        <v>1.271971269026787</v>
      </c>
      <c r="AG104" s="67">
        <f t="shared" ref="AG104" si="117">SUBTOTAL(9,AG105:AG108)</f>
        <v>1.2283045569012077</v>
      </c>
      <c r="AH104" s="67">
        <f t="shared" si="115"/>
        <v>1.2918586611826468</v>
      </c>
      <c r="AI104" s="67">
        <f t="shared" ref="AI104:AJ104" si="118">SUBTOTAL(9,AI105:AI108)</f>
        <v>1.3555951043725485</v>
      </c>
      <c r="AJ104" s="67">
        <f t="shared" si="118"/>
        <v>1.2135609611905362</v>
      </c>
      <c r="AK104" s="30">
        <f t="shared" si="83"/>
        <v>-0.11593113760166951</v>
      </c>
      <c r="AL104" s="38">
        <f t="shared" si="84"/>
        <v>-3.9669597998774897E-3</v>
      </c>
      <c r="AM104" s="38">
        <f t="shared" si="85"/>
        <v>-0.10477622907007633</v>
      </c>
      <c r="AN104" s="45">
        <f t="shared" si="87"/>
        <v>9.6329591798773196E-3</v>
      </c>
    </row>
    <row r="105" spans="1:40" ht="14.5" hidden="1" outlineLevel="2" x14ac:dyDescent="0.35">
      <c r="A105" s="51" t="str">
        <f t="shared" si="106"/>
        <v>NMVOCs</v>
      </c>
      <c r="B105" s="13" t="s">
        <v>48</v>
      </c>
      <c r="C105" s="13"/>
      <c r="D105" s="23" t="s">
        <v>41</v>
      </c>
      <c r="E105" s="61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3.6932492307692203E-5</v>
      </c>
      <c r="X105" s="70">
        <v>7.4658461538461396E-5</v>
      </c>
      <c r="Y105" s="70">
        <v>1.2894461538461499E-4</v>
      </c>
      <c r="Z105" s="70">
        <v>1.59576553846154E-4</v>
      </c>
      <c r="AA105" s="70">
        <v>1.40949230769231E-4</v>
      </c>
      <c r="AB105" s="70">
        <v>1.60378707692308E-4</v>
      </c>
      <c r="AC105" s="70">
        <v>1.56774793846154E-4</v>
      </c>
      <c r="AD105" s="70">
        <v>1.37496553846154E-4</v>
      </c>
      <c r="AE105" s="70">
        <v>1.4588879076923099E-4</v>
      </c>
      <c r="AF105" s="70">
        <v>1.1724044307692301E-4</v>
      </c>
      <c r="AG105" s="70">
        <v>1.07474286017707E-4</v>
      </c>
      <c r="AH105" s="70">
        <v>1.01296523076923E-4</v>
      </c>
      <c r="AI105" s="70">
        <v>1.06612061538461E-4</v>
      </c>
      <c r="AJ105" s="70">
        <v>1.4440495384615399E-4</v>
      </c>
      <c r="AK105" s="32" t="str">
        <f t="shared" si="83"/>
        <v/>
      </c>
      <c r="AL105" s="40" t="str">
        <f t="shared" si="84"/>
        <v/>
      </c>
      <c r="AM105" s="40">
        <f t="shared" si="85"/>
        <v>0.35448983691267388</v>
      </c>
      <c r="AN105" s="47">
        <f t="shared" si="87"/>
        <v>1.1462522858410137E-6</v>
      </c>
    </row>
    <row r="106" spans="1:40" ht="14.5" hidden="1" outlineLevel="2" x14ac:dyDescent="0.35">
      <c r="A106" s="51" t="str">
        <f t="shared" si="106"/>
        <v>NMVOCs</v>
      </c>
      <c r="B106" s="13" t="s">
        <v>49</v>
      </c>
      <c r="C106" s="13"/>
      <c r="D106" s="23" t="s">
        <v>42</v>
      </c>
      <c r="E106" s="61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32" t="str">
        <f t="shared" si="83"/>
        <v/>
      </c>
      <c r="AL106" s="40" t="str">
        <f t="shared" si="84"/>
        <v/>
      </c>
      <c r="AM106" s="40" t="str">
        <f t="shared" si="85"/>
        <v/>
      </c>
      <c r="AN106" s="47">
        <f t="shared" si="87"/>
        <v>0</v>
      </c>
    </row>
    <row r="107" spans="1:40" ht="14.5" hidden="1" outlineLevel="2" x14ac:dyDescent="0.35">
      <c r="A107" s="51" t="str">
        <f t="shared" si="106"/>
        <v>NMVOCs</v>
      </c>
      <c r="B107" s="13" t="s">
        <v>50</v>
      </c>
      <c r="C107" s="13"/>
      <c r="D107" s="23" t="s">
        <v>43</v>
      </c>
      <c r="E107" s="61">
        <v>1.37269958575212</v>
      </c>
      <c r="F107" s="70">
        <v>1.4813839245620399</v>
      </c>
      <c r="G107" s="70">
        <v>1.5738578053244201</v>
      </c>
      <c r="H107" s="70">
        <v>1.55182267512821</v>
      </c>
      <c r="I107" s="70">
        <v>1.6148032365640199</v>
      </c>
      <c r="J107" s="70">
        <v>1.3703723572326401</v>
      </c>
      <c r="K107" s="70">
        <v>1.67538574230704</v>
      </c>
      <c r="L107" s="70">
        <v>1.6132792990501701</v>
      </c>
      <c r="M107" s="70">
        <v>1.54423126629134</v>
      </c>
      <c r="N107" s="70">
        <v>1.5776553391497301</v>
      </c>
      <c r="O107" s="70">
        <v>1.4519107064843799</v>
      </c>
      <c r="P107" s="70">
        <v>1.5015311213512901</v>
      </c>
      <c r="Q107" s="70">
        <v>1.44702409340953</v>
      </c>
      <c r="R107" s="70">
        <v>1.29421486663963</v>
      </c>
      <c r="S107" s="70">
        <v>1.2353603267200099</v>
      </c>
      <c r="T107" s="70">
        <v>1.2306490627061999</v>
      </c>
      <c r="U107" s="70">
        <v>1.2044192741511299</v>
      </c>
      <c r="V107" s="70">
        <v>1.16740053344108</v>
      </c>
      <c r="W107" s="70">
        <v>1.0253669880782701</v>
      </c>
      <c r="X107" s="70">
        <v>1.0648010087456501</v>
      </c>
      <c r="Y107" s="70">
        <v>1.1019185797541899</v>
      </c>
      <c r="Z107" s="70">
        <v>0.99969572637586102</v>
      </c>
      <c r="AA107" s="70">
        <v>1.07015572480443</v>
      </c>
      <c r="AB107" s="70">
        <v>1.1132694248714601</v>
      </c>
      <c r="AC107" s="70">
        <v>1.34068443411077</v>
      </c>
      <c r="AD107" s="70">
        <v>1.2735017461594</v>
      </c>
      <c r="AE107" s="70">
        <v>1.2829489825224301</v>
      </c>
      <c r="AF107" s="70">
        <v>1.2718540285837101</v>
      </c>
      <c r="AG107" s="70">
        <v>1.22819708261519</v>
      </c>
      <c r="AH107" s="70">
        <v>1.2917573646595699</v>
      </c>
      <c r="AI107" s="70">
        <v>1.35548849231101</v>
      </c>
      <c r="AJ107" s="70">
        <v>1.2134165562366901</v>
      </c>
      <c r="AK107" s="32">
        <f t="shared" si="83"/>
        <v>-0.11603633538517943</v>
      </c>
      <c r="AL107" s="40">
        <f t="shared" si="84"/>
        <v>-3.9707832686948219E-3</v>
      </c>
      <c r="AM107" s="40">
        <f t="shared" si="85"/>
        <v>-0.10481235132590283</v>
      </c>
      <c r="AN107" s="47">
        <f t="shared" si="87"/>
        <v>9.6318129275914793E-3</v>
      </c>
    </row>
    <row r="108" spans="1:40" ht="14.5" hidden="1" outlineLevel="2" x14ac:dyDescent="0.35">
      <c r="A108" s="51" t="str">
        <f t="shared" si="106"/>
        <v>NMVOCs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83"/>
        <v/>
      </c>
      <c r="AL108" s="40" t="str">
        <f t="shared" si="84"/>
        <v/>
      </c>
      <c r="AM108" s="40" t="str">
        <f t="shared" si="85"/>
        <v/>
      </c>
      <c r="AN108" s="47">
        <f t="shared" si="87"/>
        <v>0</v>
      </c>
    </row>
    <row r="109" spans="1:40" ht="14.5" hidden="1" outlineLevel="1" x14ac:dyDescent="0.35">
      <c r="A109" s="51" t="str">
        <f t="shared" si="106"/>
        <v>NMVOCs</v>
      </c>
      <c r="B109" s="50" t="s">
        <v>51</v>
      </c>
      <c r="C109" s="13"/>
      <c r="D109" s="22" t="s">
        <v>44</v>
      </c>
      <c r="E109" s="59">
        <v>12.8342080297713</v>
      </c>
      <c r="F109" s="67">
        <v>12.961105226784801</v>
      </c>
      <c r="G109" s="67">
        <v>12.9275432522202</v>
      </c>
      <c r="H109" s="67">
        <v>13.3209911543769</v>
      </c>
      <c r="I109" s="67">
        <v>13.696942880408301</v>
      </c>
      <c r="J109" s="67">
        <v>13.667575265271701</v>
      </c>
      <c r="K109" s="67">
        <v>13.819226574769999</v>
      </c>
      <c r="L109" s="67">
        <v>15.001093045187099</v>
      </c>
      <c r="M109" s="67">
        <v>15.199013408712901</v>
      </c>
      <c r="N109" s="67">
        <v>14.9688253981393</v>
      </c>
      <c r="O109" s="67">
        <v>14.9091811159808</v>
      </c>
      <c r="P109" s="67">
        <v>14.7922835067153</v>
      </c>
      <c r="Q109" s="67">
        <v>15.349060429132599</v>
      </c>
      <c r="R109" s="67">
        <v>15.3306739439141</v>
      </c>
      <c r="S109" s="67">
        <v>15.270981632782499</v>
      </c>
      <c r="T109" s="67">
        <v>15.4603010927421</v>
      </c>
      <c r="U109" s="67">
        <v>14.9772308917673</v>
      </c>
      <c r="V109" s="67">
        <v>15.241510005328699</v>
      </c>
      <c r="W109" s="67">
        <v>15.829931197404299</v>
      </c>
      <c r="X109" s="67">
        <v>15.480313625491</v>
      </c>
      <c r="Y109" s="67">
        <v>15.7493123452094</v>
      </c>
      <c r="Z109" s="67">
        <v>15.991056075142501</v>
      </c>
      <c r="AA109" s="67">
        <v>15.8076962907162</v>
      </c>
      <c r="AB109" s="67">
        <v>15.2959776601858</v>
      </c>
      <c r="AC109" s="67">
        <v>15.107815238431201</v>
      </c>
      <c r="AD109" s="67">
        <v>15.972422917742399</v>
      </c>
      <c r="AE109" s="67">
        <v>15.9912134446356</v>
      </c>
      <c r="AF109" s="67">
        <v>16.1268751767882</v>
      </c>
      <c r="AG109" s="67">
        <v>15.6330935419534</v>
      </c>
      <c r="AH109" s="67">
        <v>16.077994345646399</v>
      </c>
      <c r="AI109" s="67">
        <v>12.855867358729901</v>
      </c>
      <c r="AJ109" s="67">
        <v>12.7122303908682</v>
      </c>
      <c r="AK109" s="30">
        <f t="shared" si="83"/>
        <v>-9.5041033011270537E-3</v>
      </c>
      <c r="AL109" s="38">
        <f t="shared" si="84"/>
        <v>-3.08002735108448E-4</v>
      </c>
      <c r="AM109" s="38">
        <f t="shared" si="85"/>
        <v>-1.117287257667321E-2</v>
      </c>
      <c r="AN109" s="45">
        <f t="shared" si="87"/>
        <v>0.10090667082788839</v>
      </c>
    </row>
    <row r="110" spans="1:40" ht="15" hidden="1" outlineLevel="1" thickBot="1" x14ac:dyDescent="0.4">
      <c r="A110" s="51" t="str">
        <f t="shared" si="106"/>
        <v>NMVOCs</v>
      </c>
      <c r="B110" s="13" t="s">
        <v>45</v>
      </c>
      <c r="C110" s="13"/>
      <c r="D110" s="22" t="s">
        <v>45</v>
      </c>
      <c r="E110" s="59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30" t="str">
        <f t="shared" si="83"/>
        <v/>
      </c>
      <c r="AL110" s="38" t="str">
        <f t="shared" si="84"/>
        <v/>
      </c>
      <c r="AM110" s="38" t="str">
        <f t="shared" si="85"/>
        <v/>
      </c>
      <c r="AN110" s="45">
        <f t="shared" si="87"/>
        <v>0</v>
      </c>
    </row>
    <row r="111" spans="1:40" ht="14.5" collapsed="1" x14ac:dyDescent="0.35">
      <c r="A111" s="51" t="str">
        <f t="shared" si="106"/>
        <v/>
      </c>
      <c r="B111" s="13"/>
      <c r="C111" s="13"/>
      <c r="D111" s="24" t="s">
        <v>46</v>
      </c>
      <c r="E111" s="63">
        <f>SUBTOTAL(9,E112:E113)</f>
        <v>1.36305482279292</v>
      </c>
      <c r="F111" s="72">
        <f t="shared" ref="F111:AH111" si="119">SUBTOTAL(9,F112:F113)</f>
        <v>1.52279505308921</v>
      </c>
      <c r="G111" s="72">
        <f t="shared" si="119"/>
        <v>1.170812139386896</v>
      </c>
      <c r="H111" s="72">
        <f t="shared" si="119"/>
        <v>1.2022887928532129</v>
      </c>
      <c r="I111" s="72">
        <f t="shared" si="119"/>
        <v>1.77575122648099</v>
      </c>
      <c r="J111" s="72">
        <f t="shared" si="119"/>
        <v>1.48317855335213</v>
      </c>
      <c r="K111" s="72">
        <f t="shared" si="119"/>
        <v>1.401688991431653</v>
      </c>
      <c r="L111" s="72">
        <f t="shared" si="119"/>
        <v>1.394959652420996</v>
      </c>
      <c r="M111" s="72">
        <f t="shared" si="119"/>
        <v>1.3738445823238961</v>
      </c>
      <c r="N111" s="72">
        <f t="shared" si="119"/>
        <v>1.2115774367682799</v>
      </c>
      <c r="O111" s="72">
        <f t="shared" si="119"/>
        <v>1.0627889611391921</v>
      </c>
      <c r="P111" s="72">
        <f t="shared" si="119"/>
        <v>1.1501026651359969</v>
      </c>
      <c r="Q111" s="72">
        <f t="shared" si="119"/>
        <v>1.1872357916533178</v>
      </c>
      <c r="R111" s="72">
        <f t="shared" si="119"/>
        <v>1.1989529045444089</v>
      </c>
      <c r="S111" s="72">
        <f t="shared" si="119"/>
        <v>1.12129319805646</v>
      </c>
      <c r="T111" s="72">
        <f t="shared" si="119"/>
        <v>1.3457714023490079</v>
      </c>
      <c r="U111" s="72">
        <f t="shared" si="119"/>
        <v>1.278736149342665</v>
      </c>
      <c r="V111" s="72">
        <f t="shared" si="119"/>
        <v>1.2988802465991749</v>
      </c>
      <c r="W111" s="72">
        <f t="shared" si="119"/>
        <v>1.408237887682932</v>
      </c>
      <c r="X111" s="72">
        <f t="shared" si="119"/>
        <v>1.2899712352154551</v>
      </c>
      <c r="Y111" s="72">
        <f t="shared" si="119"/>
        <v>1.4200705679193701</v>
      </c>
      <c r="Z111" s="72">
        <f t="shared" si="119"/>
        <v>1.5151053123248621</v>
      </c>
      <c r="AA111" s="72">
        <f t="shared" si="119"/>
        <v>1.40719503356426</v>
      </c>
      <c r="AB111" s="72">
        <f t="shared" si="119"/>
        <v>1.37765437738702</v>
      </c>
      <c r="AC111" s="72">
        <f t="shared" si="119"/>
        <v>1.374398847579793</v>
      </c>
      <c r="AD111" s="72">
        <f t="shared" si="119"/>
        <v>1.4526054501496999</v>
      </c>
      <c r="AE111" s="72">
        <f t="shared" ref="AE111:AF111" si="120">SUBTOTAL(9,AE112:AE113)</f>
        <v>1.55718646048656</v>
      </c>
      <c r="AF111" s="72">
        <f t="shared" si="120"/>
        <v>1.617673663276556</v>
      </c>
      <c r="AG111" s="72">
        <f t="shared" ref="AG111" si="121">SUBTOTAL(9,AG112:AG113)</f>
        <v>1.699257810823332</v>
      </c>
      <c r="AH111" s="72">
        <f t="shared" si="119"/>
        <v>1.7496799640237231</v>
      </c>
      <c r="AI111" s="72">
        <f t="shared" ref="AI111:AJ111" si="122">SUBTOTAL(9,AI112:AI113)</f>
        <v>1.0601709251611759</v>
      </c>
      <c r="AJ111" s="72">
        <f t="shared" si="122"/>
        <v>0.63301317512453803</v>
      </c>
      <c r="AK111" s="34">
        <f t="shared" si="83"/>
        <v>-0.53559228540236958</v>
      </c>
      <c r="AL111" s="42">
        <f t="shared" si="84"/>
        <v>-2.443812398721068E-2</v>
      </c>
      <c r="AM111" s="42">
        <f t="shared" si="85"/>
        <v>-0.40291403951838978</v>
      </c>
      <c r="AN111" s="49">
        <f t="shared" si="87"/>
        <v>5.0247084994536331E-3</v>
      </c>
    </row>
    <row r="112" spans="1:40" ht="14.5" hidden="1" outlineLevel="1" x14ac:dyDescent="0.35">
      <c r="A112" s="51" t="str">
        <f t="shared" si="106"/>
        <v>NMVOCs</v>
      </c>
      <c r="B112" s="13" t="s">
        <v>52</v>
      </c>
      <c r="C112" s="13"/>
      <c r="D112" s="22" t="s">
        <v>32</v>
      </c>
      <c r="E112" s="54">
        <v>0.33263539580880003</v>
      </c>
      <c r="F112" s="55">
        <v>0.32291144137619998</v>
      </c>
      <c r="G112" s="55">
        <v>0.3172389256134</v>
      </c>
      <c r="H112" s="55">
        <v>0.32310851542199998</v>
      </c>
      <c r="I112" s="55">
        <v>0.32207421496229999</v>
      </c>
      <c r="J112" s="55">
        <v>0.40210437941190003</v>
      </c>
      <c r="K112" s="55">
        <v>0.4075410497004</v>
      </c>
      <c r="L112" s="55">
        <v>0.40894352856720001</v>
      </c>
      <c r="M112" s="55">
        <v>0.44347366159469997</v>
      </c>
      <c r="N112" s="55">
        <v>0.46047128485229999</v>
      </c>
      <c r="O112" s="55">
        <v>0.44984480202990001</v>
      </c>
      <c r="P112" s="55">
        <v>0.48636652652009998</v>
      </c>
      <c r="Q112" s="55">
        <v>0.48488333438789999</v>
      </c>
      <c r="R112" s="55">
        <v>0.5006950540749</v>
      </c>
      <c r="S112" s="55">
        <v>0.55747137748499997</v>
      </c>
      <c r="T112" s="55">
        <v>0.59312762898717497</v>
      </c>
      <c r="U112" s="55">
        <v>0.56487496703415396</v>
      </c>
      <c r="V112" s="55">
        <v>0.57593735303711302</v>
      </c>
      <c r="W112" s="55">
        <v>0.594234072408933</v>
      </c>
      <c r="X112" s="55">
        <v>0.55637898370621697</v>
      </c>
      <c r="Y112" s="55">
        <v>0.57988742274971705</v>
      </c>
      <c r="Z112" s="55">
        <v>0.61063973779255099</v>
      </c>
      <c r="AA112" s="55">
        <v>0.62905041046816601</v>
      </c>
      <c r="AB112" s="55">
        <v>0.62668505092134397</v>
      </c>
      <c r="AC112" s="55">
        <v>0.65111336977984002</v>
      </c>
      <c r="AD112" s="55">
        <v>0.68883251466835005</v>
      </c>
      <c r="AE112" s="55">
        <v>0.820643108690987</v>
      </c>
      <c r="AF112" s="55">
        <v>0.92216562146055503</v>
      </c>
      <c r="AG112" s="55">
        <v>0.970976105201108</v>
      </c>
      <c r="AH112" s="55">
        <v>0.96624724267733497</v>
      </c>
      <c r="AI112" s="55">
        <v>0.39336097072915599</v>
      </c>
      <c r="AJ112" s="55">
        <v>0.229356577280031</v>
      </c>
      <c r="AK112" s="30">
        <f t="shared" ref="AK112:AK113" si="123">IFERROR(AJ112/E112-1,"")</f>
        <v>-0.31048655624169963</v>
      </c>
      <c r="AL112" s="40">
        <f t="shared" si="84"/>
        <v>-1.1920927063349018E-2</v>
      </c>
      <c r="AM112" s="38">
        <f t="shared" si="85"/>
        <v>-0.41693102685077588</v>
      </c>
      <c r="AN112" s="45">
        <f t="shared" si="87"/>
        <v>1.8205781309967753E-3</v>
      </c>
    </row>
    <row r="113" spans="1:40" ht="14.5" hidden="1" outlineLevel="1" x14ac:dyDescent="0.35">
      <c r="A113" s="51" t="str">
        <f t="shared" si="106"/>
        <v>NMVOCs</v>
      </c>
      <c r="B113" s="13" t="s">
        <v>53</v>
      </c>
      <c r="C113" s="13"/>
      <c r="D113" s="22" t="s">
        <v>33</v>
      </c>
      <c r="E113" s="54">
        <v>1.03041942698412</v>
      </c>
      <c r="F113" s="55">
        <v>1.1998836117130101</v>
      </c>
      <c r="G113" s="55">
        <v>0.85357321377349604</v>
      </c>
      <c r="H113" s="55">
        <v>0.87918027743121296</v>
      </c>
      <c r="I113" s="55">
        <v>1.4536770115186901</v>
      </c>
      <c r="J113" s="55">
        <v>1.0810741739402301</v>
      </c>
      <c r="K113" s="55">
        <v>0.99414794173125298</v>
      </c>
      <c r="L113" s="55">
        <v>0.986016123853796</v>
      </c>
      <c r="M113" s="55">
        <v>0.93037092072919603</v>
      </c>
      <c r="N113" s="55">
        <v>0.75110615191597996</v>
      </c>
      <c r="O113" s="55">
        <v>0.61294415910929201</v>
      </c>
      <c r="P113" s="55">
        <v>0.66373613861589698</v>
      </c>
      <c r="Q113" s="55">
        <v>0.70235245726541795</v>
      </c>
      <c r="R113" s="55">
        <v>0.69825785046950894</v>
      </c>
      <c r="S113" s="55">
        <v>0.56382182057146002</v>
      </c>
      <c r="T113" s="55">
        <v>0.75264377336183297</v>
      </c>
      <c r="U113" s="55">
        <v>0.71386118230851103</v>
      </c>
      <c r="V113" s="55">
        <v>0.72294289356206198</v>
      </c>
      <c r="W113" s="55">
        <v>0.81400381527399901</v>
      </c>
      <c r="X113" s="55">
        <v>0.73359225150923801</v>
      </c>
      <c r="Y113" s="55">
        <v>0.84018314516965298</v>
      </c>
      <c r="Z113" s="55">
        <v>0.90446557453231102</v>
      </c>
      <c r="AA113" s="55">
        <v>0.778144623096094</v>
      </c>
      <c r="AB113" s="55">
        <v>0.75096932646567605</v>
      </c>
      <c r="AC113" s="55">
        <v>0.723285477799953</v>
      </c>
      <c r="AD113" s="55">
        <v>0.76377293548134995</v>
      </c>
      <c r="AE113" s="55">
        <v>0.73654335179557295</v>
      </c>
      <c r="AF113" s="55">
        <v>0.69550804181600101</v>
      </c>
      <c r="AG113" s="55">
        <v>0.72828170562222405</v>
      </c>
      <c r="AH113" s="80">
        <v>0.78343272134638797</v>
      </c>
      <c r="AI113" s="80">
        <v>0.66680995443201996</v>
      </c>
      <c r="AJ113" s="80">
        <v>0.40365659784450703</v>
      </c>
      <c r="AK113" s="30">
        <f t="shared" si="123"/>
        <v>-0.60825991118398448</v>
      </c>
      <c r="AL113" s="40">
        <f t="shared" si="84"/>
        <v>-2.9778478832859112E-2</v>
      </c>
      <c r="AM113" s="38">
        <f t="shared" si="85"/>
        <v>-0.39464521313522316</v>
      </c>
      <c r="AN113" s="45">
        <f t="shared" si="87"/>
        <v>3.2041303684568578E-3</v>
      </c>
    </row>
    <row r="114" spans="1:40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outlinePr summaryBelow="0"/>
  </sheetPr>
  <dimension ref="A1:AO115"/>
  <sheetViews>
    <sheetView workbookViewId="0">
      <pane xSplit="4" ySplit="12" topLeftCell="E13" activePane="bottomRight" state="frozen"/>
      <selection activeCell="D1" sqref="D1"/>
      <selection pane="topRight" activeCell="E1" sqref="E1"/>
      <selection pane="bottomLeft" activeCell="D13" sqref="D13"/>
      <selection pane="bottomRight" activeCell="D1" sqref="D1"/>
    </sheetView>
  </sheetViews>
  <sheetFormatPr defaultRowHeight="14" outlineLevelRow="3" x14ac:dyDescent="0.3"/>
  <cols>
    <col min="1" max="1" width="9" hidden="1" customWidth="1"/>
    <col min="2" max="2" width="31.5" hidden="1" customWidth="1"/>
    <col min="3" max="3" width="9" hidden="1" customWidth="1"/>
    <col min="4" max="4" width="50.58203125" customWidth="1"/>
    <col min="5" max="36" width="10.58203125" customWidth="1"/>
    <col min="37" max="39" width="14.58203125" customWidth="1"/>
    <col min="40" max="40" width="20.58203125" customWidth="1"/>
  </cols>
  <sheetData>
    <row r="1" spans="1:40" ht="14.5" x14ac:dyDescent="0.35">
      <c r="A1" s="5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</row>
    <row r="2" spans="1:40" ht="14.5" x14ac:dyDescent="0.35">
      <c r="A2" s="5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4.5" x14ac:dyDescent="0.35">
      <c r="A3" s="51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"/>
      <c r="AL3" s="1"/>
      <c r="AM3" s="1"/>
      <c r="AN3" s="1"/>
    </row>
    <row r="4" spans="1:40" ht="14.5" x14ac:dyDescent="0.35">
      <c r="A4" s="5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</row>
    <row r="5" spans="1:40" ht="14.5" x14ac:dyDescent="0.35">
      <c r="A5" s="5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</row>
    <row r="6" spans="1:40" ht="14.5" x14ac:dyDescent="0.35">
      <c r="A6" s="5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</row>
    <row r="7" spans="1:40" ht="42" x14ac:dyDescent="0.5">
      <c r="A7" s="51"/>
      <c r="B7" s="1"/>
      <c r="C7" s="1"/>
      <c r="D7" s="78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</row>
    <row r="8" spans="1:40" ht="16.5" x14ac:dyDescent="0.45">
      <c r="A8" s="51"/>
      <c r="B8" s="1"/>
      <c r="C8" s="1"/>
      <c r="D8" s="4" t="s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"/>
      <c r="AL8" s="1"/>
      <c r="AM8" s="1"/>
      <c r="AN8" s="1"/>
    </row>
    <row r="9" spans="1:40" ht="14.5" x14ac:dyDescent="0.35">
      <c r="A9" s="5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"/>
      <c r="AL9" s="1"/>
      <c r="AM9" s="1"/>
      <c r="AN9" s="1"/>
    </row>
    <row r="10" spans="1:40" ht="14.5" x14ac:dyDescent="0.35">
      <c r="A10" s="52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5"/>
      <c r="AL10" s="5"/>
      <c r="AM10" s="5"/>
      <c r="AN10" s="5"/>
    </row>
    <row r="11" spans="1:40" ht="31" x14ac:dyDescent="0.35">
      <c r="A11" s="51"/>
      <c r="B11" s="8"/>
      <c r="C11" s="8"/>
      <c r="D11" s="9"/>
      <c r="E11" s="10">
        <v>1990</v>
      </c>
      <c r="F11" s="10">
        <v>1991</v>
      </c>
      <c r="G11" s="10">
        <v>1992</v>
      </c>
      <c r="H11" s="10">
        <v>1993</v>
      </c>
      <c r="I11" s="10">
        <v>1994</v>
      </c>
      <c r="J11" s="10">
        <v>1995</v>
      </c>
      <c r="K11" s="10">
        <v>1996</v>
      </c>
      <c r="L11" s="10">
        <v>1997</v>
      </c>
      <c r="M11" s="10">
        <v>1998</v>
      </c>
      <c r="N11" s="10">
        <v>1999</v>
      </c>
      <c r="O11" s="10">
        <v>2000</v>
      </c>
      <c r="P11" s="10">
        <v>2001</v>
      </c>
      <c r="Q11" s="10">
        <v>2002</v>
      </c>
      <c r="R11" s="10">
        <v>2003</v>
      </c>
      <c r="S11" s="10">
        <v>2004</v>
      </c>
      <c r="T11" s="10">
        <v>2005</v>
      </c>
      <c r="U11" s="10">
        <v>2006</v>
      </c>
      <c r="V11" s="10">
        <v>2007</v>
      </c>
      <c r="W11" s="10">
        <v>2008</v>
      </c>
      <c r="X11" s="10">
        <v>2009</v>
      </c>
      <c r="Y11" s="10">
        <v>2010</v>
      </c>
      <c r="Z11" s="10">
        <v>2011</v>
      </c>
      <c r="AA11" s="10">
        <v>2012</v>
      </c>
      <c r="AB11" s="10">
        <v>2013</v>
      </c>
      <c r="AC11" s="10">
        <v>2014</v>
      </c>
      <c r="AD11" s="10">
        <v>2015</v>
      </c>
      <c r="AE11" s="10">
        <v>2016</v>
      </c>
      <c r="AF11" s="10">
        <v>2017</v>
      </c>
      <c r="AG11" s="10">
        <v>2018</v>
      </c>
      <c r="AH11" s="10">
        <v>2019</v>
      </c>
      <c r="AI11" s="10">
        <v>2020</v>
      </c>
      <c r="AJ11" s="10">
        <v>2021</v>
      </c>
      <c r="AK11" s="75" t="str">
        <f ca="1">"∆"&amp; $E$11&amp;"/"&amp; (OFFSET(AK11,0,-1))</f>
        <v>∆1990/2021</v>
      </c>
      <c r="AL11" s="10" t="str">
        <f ca="1">"∆"&amp; $E$11&amp;"/"&amp; (OFFSET(AL11,0,-2))&amp;" p.a."</f>
        <v>∆1990/2021 p.a.</v>
      </c>
      <c r="AM11" s="10" t="str">
        <f ca="1">"∆"&amp; (OFFSET(AM11,0,-4))&amp;"/"&amp; (OFFSET(AM11,0,-3))</f>
        <v>∆2020/2021</v>
      </c>
      <c r="AN11" s="25" t="str">
        <f ca="1">"Share of " &amp; OFFSET(AN11, 0, -4) &amp; " energy sector emissions"</f>
        <v>Share of 2021 energy sector emissions</v>
      </c>
    </row>
    <row r="12" spans="1:40" ht="15" thickBot="1" x14ac:dyDescent="0.4">
      <c r="A12" s="51"/>
      <c r="B12" s="1"/>
      <c r="C12" s="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1"/>
      <c r="AL12" s="1"/>
      <c r="AM12" s="1"/>
      <c r="AN12" s="12"/>
    </row>
    <row r="13" spans="1:40" ht="15.5" x14ac:dyDescent="0.35">
      <c r="A13" s="51"/>
      <c r="B13" s="13"/>
      <c r="C13" s="13"/>
      <c r="D13" s="14" t="s">
        <v>1</v>
      </c>
      <c r="E13" s="56">
        <f>SUBTOTAL(9,E14:E110)</f>
        <v>53.747935816304995</v>
      </c>
      <c r="F13" s="64">
        <f t="shared" ref="F13:AH13" si="0">SUBTOTAL(9,F14:F110)</f>
        <v>51.474428263625015</v>
      </c>
      <c r="G13" s="64">
        <f t="shared" si="0"/>
        <v>56.230882200715399</v>
      </c>
      <c r="H13" s="64">
        <f t="shared" si="0"/>
        <v>54.059930523769559</v>
      </c>
      <c r="I13" s="64">
        <f t="shared" si="0"/>
        <v>54.465590251830058</v>
      </c>
      <c r="J13" s="64">
        <f t="shared" si="0"/>
        <v>57.501486857495664</v>
      </c>
      <c r="K13" s="64">
        <f t="shared" si="0"/>
        <v>56.248678656731187</v>
      </c>
      <c r="L13" s="64">
        <f t="shared" si="0"/>
        <v>53.488015322826442</v>
      </c>
      <c r="M13" s="64">
        <f t="shared" si="0"/>
        <v>51.857704780487111</v>
      </c>
      <c r="N13" s="64">
        <f t="shared" si="0"/>
        <v>54.353547794894823</v>
      </c>
      <c r="O13" s="64">
        <f t="shared" si="0"/>
        <v>57.794866904029163</v>
      </c>
      <c r="P13" s="64">
        <f t="shared" si="0"/>
        <v>62.359566752489471</v>
      </c>
      <c r="Q13" s="64">
        <f t="shared" si="0"/>
        <v>63.207662860753018</v>
      </c>
      <c r="R13" s="64">
        <f t="shared" si="0"/>
        <v>76.678694914919504</v>
      </c>
      <c r="S13" s="64">
        <f t="shared" si="0"/>
        <v>72.608251385686387</v>
      </c>
      <c r="T13" s="64">
        <f t="shared" si="0"/>
        <v>79.3099051136995</v>
      </c>
      <c r="U13" s="64">
        <f t="shared" si="0"/>
        <v>76.06003512739899</v>
      </c>
      <c r="V13" s="64">
        <f t="shared" si="0"/>
        <v>68.629877201533077</v>
      </c>
      <c r="W13" s="64">
        <f t="shared" si="0"/>
        <v>75.177847070681636</v>
      </c>
      <c r="X13" s="64">
        <f t="shared" si="0"/>
        <v>63.81876373692684</v>
      </c>
      <c r="Y13" s="64">
        <f t="shared" si="0"/>
        <v>60.490419641378409</v>
      </c>
      <c r="Z13" s="64">
        <f t="shared" si="0"/>
        <v>60.653293021338477</v>
      </c>
      <c r="AA13" s="64">
        <f t="shared" si="0"/>
        <v>66.084720389031375</v>
      </c>
      <c r="AB13" s="64">
        <f t="shared" si="0"/>
        <v>63.446073249114392</v>
      </c>
      <c r="AC13" s="64">
        <f t="shared" si="0"/>
        <v>61.932115459285555</v>
      </c>
      <c r="AD13" s="64">
        <f t="shared" si="0"/>
        <v>63.330372932386197</v>
      </c>
      <c r="AE13" s="64">
        <f t="shared" ref="AE13:AF13" si="1">SUBTOTAL(9,AE14:AE110)</f>
        <v>57.17681522461028</v>
      </c>
      <c r="AF13" s="64">
        <f t="shared" si="1"/>
        <v>58.411684803695771</v>
      </c>
      <c r="AG13" s="64">
        <f t="shared" ref="AG13" si="2">SUBTOTAL(9,AG14:AG110)</f>
        <v>58.882569393491565</v>
      </c>
      <c r="AH13" s="64">
        <f t="shared" si="0"/>
        <v>64.6422529066229</v>
      </c>
      <c r="AI13" s="64">
        <f t="shared" ref="AI13:AJ13" si="3">SUBTOTAL(9,AI14:AI110)</f>
        <v>59.26945107518533</v>
      </c>
      <c r="AJ13" s="64">
        <f t="shared" si="3"/>
        <v>63.490159329614961</v>
      </c>
      <c r="AK13" s="27">
        <f t="shared" ref="AK13:AL44" si="4">IFERROR(AJ13/E13-1,"")</f>
        <v>0.18125763092755953</v>
      </c>
      <c r="AL13" s="35">
        <f t="shared" ref="AL13:AL44" si="5">IFERROR(POWER(AJ13/E13,1/(AJ$11-E$11))-1,"")</f>
        <v>5.3880007615112468E-3</v>
      </c>
      <c r="AM13" s="35">
        <f t="shared" ref="AM13:AN44" si="6">IFERROR(AJ13/AI13-1,"")</f>
        <v>7.1212204227697695E-2</v>
      </c>
      <c r="AN13" s="26"/>
    </row>
    <row r="14" spans="1:40" ht="14.5" x14ac:dyDescent="0.35">
      <c r="A14" s="51"/>
      <c r="B14" s="13"/>
      <c r="C14" s="13"/>
      <c r="D14" s="15" t="s">
        <v>2</v>
      </c>
      <c r="E14" s="57">
        <f>SUBTOTAL(9,E15:E101)</f>
        <v>50.998098816304996</v>
      </c>
      <c r="F14" s="65">
        <f t="shared" ref="F14:AH14" si="7">SUBTOTAL(9,F15:F101)</f>
        <v>48.379315263625017</v>
      </c>
      <c r="G14" s="65">
        <f t="shared" si="7"/>
        <v>53.354972200715402</v>
      </c>
      <c r="H14" s="65">
        <f t="shared" si="7"/>
        <v>51.049329523769558</v>
      </c>
      <c r="I14" s="65">
        <f t="shared" si="7"/>
        <v>51.23703725183006</v>
      </c>
      <c r="J14" s="65">
        <f t="shared" si="7"/>
        <v>54.95862085749566</v>
      </c>
      <c r="K14" s="65">
        <f t="shared" si="7"/>
        <v>53.413078656731187</v>
      </c>
      <c r="L14" s="65">
        <f t="shared" si="7"/>
        <v>50.231801322826442</v>
      </c>
      <c r="M14" s="65">
        <f t="shared" si="7"/>
        <v>48.61650278048711</v>
      </c>
      <c r="N14" s="65">
        <f t="shared" si="7"/>
        <v>51.333911794894824</v>
      </c>
      <c r="O14" s="65">
        <f t="shared" si="7"/>
        <v>54.263849904029165</v>
      </c>
      <c r="P14" s="65">
        <f t="shared" si="7"/>
        <v>58.76961375248947</v>
      </c>
      <c r="Q14" s="65">
        <f t="shared" si="7"/>
        <v>59.731272860753016</v>
      </c>
      <c r="R14" s="65">
        <f t="shared" si="7"/>
        <v>72.998530914919499</v>
      </c>
      <c r="S14" s="65">
        <f t="shared" si="7"/>
        <v>69.630454385686392</v>
      </c>
      <c r="T14" s="65">
        <f t="shared" si="7"/>
        <v>75.240402113699503</v>
      </c>
      <c r="U14" s="65">
        <f t="shared" si="7"/>
        <v>71.940353127398993</v>
      </c>
      <c r="V14" s="65">
        <f t="shared" si="7"/>
        <v>64.246651201533084</v>
      </c>
      <c r="W14" s="65">
        <f t="shared" si="7"/>
        <v>69.904604070681643</v>
      </c>
      <c r="X14" s="65">
        <f t="shared" si="7"/>
        <v>58.51521873692684</v>
      </c>
      <c r="Y14" s="65">
        <f t="shared" si="7"/>
        <v>56.036164641378406</v>
      </c>
      <c r="Z14" s="65">
        <f t="shared" si="7"/>
        <v>55.11191902133848</v>
      </c>
      <c r="AA14" s="65">
        <f t="shared" si="7"/>
        <v>61.539142389031369</v>
      </c>
      <c r="AB14" s="65">
        <f t="shared" si="7"/>
        <v>58.634866249114395</v>
      </c>
      <c r="AC14" s="65">
        <f t="shared" si="7"/>
        <v>57.328296459285554</v>
      </c>
      <c r="AD14" s="65">
        <f t="shared" si="7"/>
        <v>58.527227932386197</v>
      </c>
      <c r="AE14" s="65">
        <f t="shared" ref="AE14:AF14" si="8">SUBTOTAL(9,AE15:AE101)</f>
        <v>52.085578268610277</v>
      </c>
      <c r="AF14" s="65">
        <f t="shared" si="8"/>
        <v>52.922043128695769</v>
      </c>
      <c r="AG14" s="65">
        <f t="shared" ref="AG14" si="9">SUBTOTAL(9,AG15:AG101)</f>
        <v>54.501875278491568</v>
      </c>
      <c r="AH14" s="65">
        <f t="shared" si="7"/>
        <v>59.770067440622896</v>
      </c>
      <c r="AI14" s="65">
        <f t="shared" ref="AI14:AJ14" si="10">SUBTOTAL(9,AI15:AI101)</f>
        <v>56.529441236185328</v>
      </c>
      <c r="AJ14" s="65">
        <f t="shared" si="10"/>
        <v>60.64399532961496</v>
      </c>
      <c r="AK14" s="28">
        <f t="shared" si="4"/>
        <v>0.18914227661808436</v>
      </c>
      <c r="AL14" s="36">
        <f t="shared" si="5"/>
        <v>5.6037805498436732E-3</v>
      </c>
      <c r="AM14" s="36">
        <f t="shared" si="6"/>
        <v>7.2786038627883132E-2</v>
      </c>
      <c r="AN14" s="43">
        <f t="shared" ref="AN14:AO45" si="11">AJ14/$AJ$13</f>
        <v>0.95517157257042185</v>
      </c>
    </row>
    <row r="15" spans="1:40" ht="14.5" collapsed="1" x14ac:dyDescent="0.35">
      <c r="A15" s="51"/>
      <c r="B15" s="13"/>
      <c r="C15" s="13"/>
      <c r="D15" s="16" t="s">
        <v>3</v>
      </c>
      <c r="E15" s="58">
        <f>SUBTOTAL(9,E16:E27)</f>
        <v>7.9200472549338166</v>
      </c>
      <c r="F15" s="66">
        <f t="shared" ref="F15:AH15" si="12">SUBTOTAL(9,F16:F27)</f>
        <v>7.2407280225634185</v>
      </c>
      <c r="G15" s="66">
        <f t="shared" si="12"/>
        <v>9.9144113763206896</v>
      </c>
      <c r="H15" s="66">
        <f t="shared" si="12"/>
        <v>8.1306858752328051</v>
      </c>
      <c r="I15" s="66">
        <f t="shared" si="12"/>
        <v>5.8333480203783079</v>
      </c>
      <c r="J15" s="66">
        <f t="shared" si="12"/>
        <v>9.2575616105716243</v>
      </c>
      <c r="K15" s="66">
        <f t="shared" si="12"/>
        <v>7.6474797038433806</v>
      </c>
      <c r="L15" s="66">
        <f t="shared" si="12"/>
        <v>7.9934978351443977</v>
      </c>
      <c r="M15" s="66">
        <f t="shared" si="12"/>
        <v>7.5402409040438769</v>
      </c>
      <c r="N15" s="66">
        <f t="shared" si="12"/>
        <v>9.8913011469741186</v>
      </c>
      <c r="O15" s="66">
        <f t="shared" si="12"/>
        <v>8.4546808183428475</v>
      </c>
      <c r="P15" s="66">
        <f t="shared" si="12"/>
        <v>10.630230856120491</v>
      </c>
      <c r="Q15" s="66">
        <f t="shared" si="12"/>
        <v>10.091701092430522</v>
      </c>
      <c r="R15" s="66">
        <f t="shared" si="12"/>
        <v>17.962899706002805</v>
      </c>
      <c r="S15" s="66">
        <f t="shared" si="12"/>
        <v>21.240841452831734</v>
      </c>
      <c r="T15" s="66">
        <f t="shared" si="12"/>
        <v>25.59100665335064</v>
      </c>
      <c r="U15" s="66">
        <f t="shared" si="12"/>
        <v>23.429334628178513</v>
      </c>
      <c r="V15" s="66">
        <f t="shared" si="12"/>
        <v>13.621447780409689</v>
      </c>
      <c r="W15" s="66">
        <f t="shared" si="12"/>
        <v>19.735734688106007</v>
      </c>
      <c r="X15" s="66">
        <f t="shared" si="12"/>
        <v>13.331851077383936</v>
      </c>
      <c r="Y15" s="66">
        <f t="shared" si="12"/>
        <v>8.5911142982940021</v>
      </c>
      <c r="Z15" s="66">
        <f t="shared" si="12"/>
        <v>8.620503885733843</v>
      </c>
      <c r="AA15" s="66">
        <f t="shared" si="12"/>
        <v>14.259607526001789</v>
      </c>
      <c r="AB15" s="66">
        <f t="shared" si="12"/>
        <v>8.5039310121786009</v>
      </c>
      <c r="AC15" s="66">
        <f t="shared" si="12"/>
        <v>7.8442600544314738</v>
      </c>
      <c r="AD15" s="66">
        <f t="shared" si="12"/>
        <v>8.3428667383676416</v>
      </c>
      <c r="AE15" s="66">
        <f t="shared" ref="AE15:AF15" si="13">SUBTOTAL(9,AE16:AE27)</f>
        <v>5.1130875692393261</v>
      </c>
      <c r="AF15" s="66">
        <f t="shared" si="13"/>
        <v>4.8718865485506893</v>
      </c>
      <c r="AG15" s="66">
        <f t="shared" ref="AG15" si="14">SUBTOTAL(9,AG16:AG27)</f>
        <v>5.7964560489186248</v>
      </c>
      <c r="AH15" s="66">
        <f t="shared" si="12"/>
        <v>10.704066273231385</v>
      </c>
      <c r="AI15" s="66">
        <f t="shared" ref="AI15:AJ15" si="15">SUBTOTAL(9,AI16:AI27)</f>
        <v>11.330712966271372</v>
      </c>
      <c r="AJ15" s="66">
        <f t="shared" si="15"/>
        <v>13.44519856332411</v>
      </c>
      <c r="AK15" s="29">
        <f t="shared" si="4"/>
        <v>0.6976159523478076</v>
      </c>
      <c r="AL15" s="37">
        <f t="shared" si="5"/>
        <v>1.7218325984272198E-2</v>
      </c>
      <c r="AM15" s="37">
        <f t="shared" si="6"/>
        <v>0.18661540569838975</v>
      </c>
      <c r="AN15" s="44">
        <f t="shared" si="11"/>
        <v>0.21176822841981124</v>
      </c>
    </row>
    <row r="16" spans="1:40" ht="14.5" hidden="1" outlineLevel="1" x14ac:dyDescent="0.35">
      <c r="A16" s="51"/>
      <c r="B16" s="13"/>
      <c r="C16" s="13"/>
      <c r="D16" s="17" t="s">
        <v>4</v>
      </c>
      <c r="E16" s="59">
        <f>SUBTOTAL(9,E17:E20)</f>
        <v>2.0306023067349872</v>
      </c>
      <c r="F16" s="67">
        <f t="shared" ref="F16:AH16" si="16">SUBTOTAL(9,F17:F20)</f>
        <v>0.97063917277568867</v>
      </c>
      <c r="G16" s="67">
        <f t="shared" si="16"/>
        <v>4.0106411592009605</v>
      </c>
      <c r="H16" s="67">
        <f t="shared" si="16"/>
        <v>1.9084935612082947</v>
      </c>
      <c r="I16" s="67">
        <f t="shared" si="16"/>
        <v>1.6221041730458483</v>
      </c>
      <c r="J16" s="67">
        <f t="shared" si="16"/>
        <v>2.4030737660813046</v>
      </c>
      <c r="K16" s="67">
        <f t="shared" si="16"/>
        <v>2.5877102549504509</v>
      </c>
      <c r="L16" s="67">
        <f t="shared" si="16"/>
        <v>4.9949978335449376</v>
      </c>
      <c r="M16" s="67">
        <f t="shared" si="16"/>
        <v>3.2011070766866272</v>
      </c>
      <c r="N16" s="67">
        <f t="shared" si="16"/>
        <v>4.6502046610722392</v>
      </c>
      <c r="O16" s="67">
        <f t="shared" si="16"/>
        <v>3.7504420095631779</v>
      </c>
      <c r="P16" s="67">
        <f t="shared" si="16"/>
        <v>5.7422215514380497</v>
      </c>
      <c r="Q16" s="67">
        <f t="shared" si="16"/>
        <v>5.7563829168704519</v>
      </c>
      <c r="R16" s="67">
        <f t="shared" si="16"/>
        <v>12.619206736482385</v>
      </c>
      <c r="S16" s="67">
        <f t="shared" si="16"/>
        <v>16.518248041323385</v>
      </c>
      <c r="T16" s="67">
        <f t="shared" si="16"/>
        <v>20.889814316908328</v>
      </c>
      <c r="U16" s="67">
        <f t="shared" si="16"/>
        <v>19.770388920244912</v>
      </c>
      <c r="V16" s="67">
        <f t="shared" si="16"/>
        <v>10.09414012614538</v>
      </c>
      <c r="W16" s="67">
        <f t="shared" si="16"/>
        <v>16.850510344330878</v>
      </c>
      <c r="X16" s="67">
        <f t="shared" si="16"/>
        <v>10.705799792219857</v>
      </c>
      <c r="Y16" s="67">
        <f t="shared" si="16"/>
        <v>5.3589264176042777</v>
      </c>
      <c r="Z16" s="67">
        <f t="shared" si="16"/>
        <v>6.3928332709126732</v>
      </c>
      <c r="AA16" s="67">
        <f t="shared" si="16"/>
        <v>11.357281178786119</v>
      </c>
      <c r="AB16" s="67">
        <f t="shared" si="16"/>
        <v>6.8044368083944446</v>
      </c>
      <c r="AC16" s="67">
        <f t="shared" si="16"/>
        <v>5.1212813109575102</v>
      </c>
      <c r="AD16" s="67">
        <f t="shared" si="16"/>
        <v>4.645259703601524</v>
      </c>
      <c r="AE16" s="67">
        <f t="shared" ref="AE16:AF16" si="17">SUBTOTAL(9,AE17:AE20)</f>
        <v>1.8795862397616598</v>
      </c>
      <c r="AF16" s="67">
        <f t="shared" si="17"/>
        <v>2.2058220242556983</v>
      </c>
      <c r="AG16" s="67">
        <f t="shared" ref="AG16" si="18">SUBTOTAL(9,AG17:AG20)</f>
        <v>3.9674020912802761</v>
      </c>
      <c r="AH16" s="67">
        <f t="shared" si="16"/>
        <v>6.8361623474739961</v>
      </c>
      <c r="AI16" s="67">
        <f t="shared" ref="AI16:AJ16" si="19">SUBTOTAL(9,AI17:AI20)</f>
        <v>7.6957692347746542</v>
      </c>
      <c r="AJ16" s="67">
        <f t="shared" si="19"/>
        <v>9.8057464054477936</v>
      </c>
      <c r="AK16" s="30">
        <f t="shared" si="4"/>
        <v>3.8289841752492091</v>
      </c>
      <c r="AL16" s="38">
        <f t="shared" si="5"/>
        <v>5.2106888157440245E-2</v>
      </c>
      <c r="AM16" s="38">
        <f t="shared" si="6"/>
        <v>0.27417365390048931</v>
      </c>
      <c r="AN16" s="45">
        <f t="shared" si="11"/>
        <v>0.15444513778175237</v>
      </c>
    </row>
    <row r="17" spans="1:41" ht="14.5" hidden="1" outlineLevel="2" x14ac:dyDescent="0.35">
      <c r="A17" s="51" t="s">
        <v>64</v>
      </c>
      <c r="B17" s="13" t="s">
        <v>4</v>
      </c>
      <c r="C17" s="13" t="s">
        <v>5</v>
      </c>
      <c r="D17" s="18" t="s">
        <v>5</v>
      </c>
      <c r="E17" s="60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31" t="str">
        <f t="shared" si="4"/>
        <v/>
      </c>
      <c r="AL17" s="39" t="str">
        <f t="shared" si="5"/>
        <v/>
      </c>
      <c r="AM17" s="39" t="str">
        <f t="shared" si="6"/>
        <v/>
      </c>
      <c r="AN17" s="46">
        <f t="shared" si="11"/>
        <v>0</v>
      </c>
    </row>
    <row r="18" spans="1:41" ht="14.5" hidden="1" outlineLevel="2" x14ac:dyDescent="0.35">
      <c r="A18" s="51" t="str">
        <f>IF(B18="","",A$17)</f>
        <v>SO2</v>
      </c>
      <c r="B18" s="13" t="s">
        <v>4</v>
      </c>
      <c r="C18" s="13" t="s">
        <v>6</v>
      </c>
      <c r="D18" s="18" t="s">
        <v>6</v>
      </c>
      <c r="E18" s="60">
        <v>2.01546936832414</v>
      </c>
      <c r="F18" s="69">
        <v>0.93843277049797302</v>
      </c>
      <c r="G18" s="69">
        <v>3.7478387874172499</v>
      </c>
      <c r="H18" s="69">
        <v>1.82937904291729</v>
      </c>
      <c r="I18" s="69">
        <v>1.5952887107465501</v>
      </c>
      <c r="J18" s="69">
        <v>2.33892713769976</v>
      </c>
      <c r="K18" s="69">
        <v>2.5627647994598899</v>
      </c>
      <c r="L18" s="69">
        <v>4.99488410188295</v>
      </c>
      <c r="M18" s="69">
        <v>3.19705152687165</v>
      </c>
      <c r="N18" s="69">
        <v>4.65014051714601</v>
      </c>
      <c r="O18" s="69">
        <v>3.7504217090707899</v>
      </c>
      <c r="P18" s="69">
        <v>5.7422215514380497</v>
      </c>
      <c r="Q18" s="69">
        <v>5.7563772201327401</v>
      </c>
      <c r="R18" s="69">
        <v>12.5941225088495</v>
      </c>
      <c r="S18" s="69">
        <v>16.4863707657079</v>
      </c>
      <c r="T18" s="69">
        <v>20.884912024336298</v>
      </c>
      <c r="U18" s="69">
        <v>19.740122946156699</v>
      </c>
      <c r="V18" s="69">
        <v>10.0924043206526</v>
      </c>
      <c r="W18" s="69">
        <v>16.684519787897301</v>
      </c>
      <c r="X18" s="69">
        <v>10.694100135352</v>
      </c>
      <c r="Y18" s="69">
        <v>5.3562771363084103</v>
      </c>
      <c r="Z18" s="69">
        <v>6.3907688271001</v>
      </c>
      <c r="AA18" s="69">
        <v>11.353081121702299</v>
      </c>
      <c r="AB18" s="69">
        <v>6.8002875589493801</v>
      </c>
      <c r="AC18" s="69">
        <v>5.1173713248999597</v>
      </c>
      <c r="AD18" s="69">
        <v>4.6439129807143402</v>
      </c>
      <c r="AE18" s="69">
        <v>1.8756798216260999</v>
      </c>
      <c r="AF18" s="69">
        <v>2.1995249606570502</v>
      </c>
      <c r="AG18" s="69">
        <v>3.95460704930061</v>
      </c>
      <c r="AH18" s="69">
        <v>6.83217273593712</v>
      </c>
      <c r="AI18" s="69">
        <v>7.5466802791819498</v>
      </c>
      <c r="AJ18" s="69">
        <v>9.7738900591305899</v>
      </c>
      <c r="AK18" s="31">
        <f t="shared" si="4"/>
        <v>3.8494361724076045</v>
      </c>
      <c r="AL18" s="39">
        <f t="shared" si="5"/>
        <v>5.2250334559709621E-2</v>
      </c>
      <c r="AM18" s="39">
        <f t="shared" si="6"/>
        <v>0.29512443850212589</v>
      </c>
      <c r="AN18" s="46">
        <f t="shared" si="11"/>
        <v>0.15394338527941862</v>
      </c>
    </row>
    <row r="19" spans="1:41" ht="14.5" hidden="1" outlineLevel="2" x14ac:dyDescent="0.35">
      <c r="A19" s="51" t="str">
        <f t="shared" ref="A19:A83" si="20">IF(B19="","",A$17)</f>
        <v>SO2</v>
      </c>
      <c r="B19" s="13" t="s">
        <v>4</v>
      </c>
      <c r="C19" s="13" t="s">
        <v>7</v>
      </c>
      <c r="D19" s="18" t="s">
        <v>7</v>
      </c>
      <c r="E19" s="60">
        <v>1.5132938410847001E-2</v>
      </c>
      <c r="F19" s="69">
        <v>3.22064022777157E-2</v>
      </c>
      <c r="G19" s="69">
        <v>0.26280237178371102</v>
      </c>
      <c r="H19" s="69">
        <v>7.9114518291004701E-2</v>
      </c>
      <c r="I19" s="69">
        <v>2.68154622992983E-2</v>
      </c>
      <c r="J19" s="69">
        <v>6.4146628381544696E-2</v>
      </c>
      <c r="K19" s="69">
        <v>2.4945455490561E-2</v>
      </c>
      <c r="L19" s="69">
        <v>1.13731661987425E-4</v>
      </c>
      <c r="M19" s="69">
        <v>4.0555498149770801E-3</v>
      </c>
      <c r="N19" s="69">
        <v>6.4143926228794901E-5</v>
      </c>
      <c r="O19" s="69">
        <v>2.0300492387994702E-5</v>
      </c>
      <c r="P19" s="69">
        <v>0</v>
      </c>
      <c r="Q19" s="69">
        <v>5.6967377120486998E-6</v>
      </c>
      <c r="R19" s="69">
        <v>2.5084227632883802E-2</v>
      </c>
      <c r="S19" s="69">
        <v>3.1877275615484903E-2</v>
      </c>
      <c r="T19" s="69">
        <v>4.9022925720312999E-3</v>
      </c>
      <c r="U19" s="69">
        <v>3.0265974088212199E-2</v>
      </c>
      <c r="V19" s="69">
        <v>1.73580549277946E-3</v>
      </c>
      <c r="W19" s="69">
        <v>0.16599055643357899</v>
      </c>
      <c r="X19" s="69">
        <v>1.1699656867855599E-2</v>
      </c>
      <c r="Y19" s="69">
        <v>2.6492812958677598E-3</v>
      </c>
      <c r="Z19" s="69">
        <v>2.06444381257308E-3</v>
      </c>
      <c r="AA19" s="69">
        <v>4.2000570838186301E-3</v>
      </c>
      <c r="AB19" s="69">
        <v>4.1492494450644998E-3</v>
      </c>
      <c r="AC19" s="69">
        <v>3.90998605755006E-3</v>
      </c>
      <c r="AD19" s="69">
        <v>1.34672288718338E-3</v>
      </c>
      <c r="AE19" s="69">
        <v>3.9064181355598299E-3</v>
      </c>
      <c r="AF19" s="69">
        <v>6.2970635986481496E-3</v>
      </c>
      <c r="AG19" s="69">
        <v>1.2795041979666201E-2</v>
      </c>
      <c r="AH19" s="69">
        <v>3.9896115368761604E-3</v>
      </c>
      <c r="AI19" s="69">
        <v>0.14908895559270399</v>
      </c>
      <c r="AJ19" s="69">
        <v>3.1856346317203403E-2</v>
      </c>
      <c r="AK19" s="31">
        <f t="shared" si="4"/>
        <v>1.1050998459340442</v>
      </c>
      <c r="AL19" s="39">
        <f t="shared" si="5"/>
        <v>2.4302308724786448E-2</v>
      </c>
      <c r="AM19" s="39">
        <f t="shared" si="6"/>
        <v>-0.78632658475231576</v>
      </c>
      <c r="AN19" s="46">
        <f t="shared" si="11"/>
        <v>5.0175250233375961E-4</v>
      </c>
    </row>
    <row r="20" spans="1:41" ht="14.5" hidden="1" outlineLevel="2" x14ac:dyDescent="0.35">
      <c r="A20" s="51" t="str">
        <f t="shared" si="20"/>
        <v>SO2</v>
      </c>
      <c r="B20" s="13" t="s">
        <v>4</v>
      </c>
      <c r="C20" s="13" t="s">
        <v>8</v>
      </c>
      <c r="D20" s="18" t="s">
        <v>8</v>
      </c>
      <c r="E20" s="60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31" t="str">
        <f t="shared" si="4"/>
        <v/>
      </c>
      <c r="AL20" s="39" t="str">
        <f t="shared" si="5"/>
        <v/>
      </c>
      <c r="AM20" s="39" t="str">
        <f t="shared" si="6"/>
        <v/>
      </c>
      <c r="AN20" s="46">
        <f t="shared" si="11"/>
        <v>0</v>
      </c>
    </row>
    <row r="21" spans="1:41" ht="14.5" hidden="1" outlineLevel="1" x14ac:dyDescent="0.35">
      <c r="A21" s="51" t="str">
        <f t="shared" si="20"/>
        <v/>
      </c>
      <c r="B21" s="13"/>
      <c r="C21" s="13"/>
      <c r="D21" s="17" t="s">
        <v>9</v>
      </c>
      <c r="E21" s="59">
        <f>SUBTOTAL(9,E22:E23)</f>
        <v>5.8894449481988298</v>
      </c>
      <c r="F21" s="67">
        <f t="shared" ref="F21:AH21" si="21">SUBTOTAL(9,F22:F23)</f>
        <v>6.2700888497877303</v>
      </c>
      <c r="G21" s="67">
        <f t="shared" si="21"/>
        <v>5.9037702171197299</v>
      </c>
      <c r="H21" s="67">
        <f t="shared" si="21"/>
        <v>6.2221923140245101</v>
      </c>
      <c r="I21" s="67">
        <f t="shared" si="21"/>
        <v>4.2112438473324598</v>
      </c>
      <c r="J21" s="67">
        <f t="shared" si="21"/>
        <v>6.8544878444903201</v>
      </c>
      <c r="K21" s="67">
        <f t="shared" si="21"/>
        <v>5.0597694488929301</v>
      </c>
      <c r="L21" s="67">
        <f t="shared" si="21"/>
        <v>2.9985000015994601</v>
      </c>
      <c r="M21" s="67">
        <f t="shared" si="21"/>
        <v>4.3391338273572497</v>
      </c>
      <c r="N21" s="67">
        <f t="shared" si="21"/>
        <v>5.2410964859018803</v>
      </c>
      <c r="O21" s="67">
        <f t="shared" si="21"/>
        <v>4.70423880877967</v>
      </c>
      <c r="P21" s="67">
        <f t="shared" si="21"/>
        <v>4.8880093046824404</v>
      </c>
      <c r="Q21" s="67">
        <f t="shared" si="21"/>
        <v>4.3353181755600696</v>
      </c>
      <c r="R21" s="67">
        <f t="shared" si="21"/>
        <v>5.3436929695204203</v>
      </c>
      <c r="S21" s="67">
        <f t="shared" si="21"/>
        <v>4.7225934115083499</v>
      </c>
      <c r="T21" s="67">
        <f t="shared" si="21"/>
        <v>4.7011923364423103</v>
      </c>
      <c r="U21" s="67">
        <f t="shared" si="21"/>
        <v>3.6589457079335999</v>
      </c>
      <c r="V21" s="67">
        <f t="shared" si="21"/>
        <v>3.5273076542643098</v>
      </c>
      <c r="W21" s="67">
        <f t="shared" si="21"/>
        <v>2.8852243437751302</v>
      </c>
      <c r="X21" s="67">
        <f t="shared" si="21"/>
        <v>2.6071980364652201</v>
      </c>
      <c r="Y21" s="67">
        <f t="shared" si="21"/>
        <v>3.2218320738171702</v>
      </c>
      <c r="Z21" s="67">
        <f t="shared" si="21"/>
        <v>2.2256859315306001</v>
      </c>
      <c r="AA21" s="67">
        <f t="shared" si="21"/>
        <v>2.8982063068491599</v>
      </c>
      <c r="AB21" s="67">
        <f t="shared" si="21"/>
        <v>1.6877522279459001</v>
      </c>
      <c r="AC21" s="67">
        <f t="shared" si="21"/>
        <v>2.7089901824785199</v>
      </c>
      <c r="AD21" s="67">
        <f t="shared" si="21"/>
        <v>3.69624990646119</v>
      </c>
      <c r="AE21" s="67">
        <f t="shared" ref="AE21:AF21" si="22">SUBTOTAL(9,AE22:AE23)</f>
        <v>3.2305365621875399</v>
      </c>
      <c r="AF21" s="67">
        <f t="shared" si="22"/>
        <v>2.6653755290796801</v>
      </c>
      <c r="AG21" s="67">
        <f t="shared" ref="AG21" si="23">SUBTOTAL(9,AG22:AG23)</f>
        <v>1.82894538869533</v>
      </c>
      <c r="AH21" s="67">
        <f t="shared" si="21"/>
        <v>3.8677953568143701</v>
      </c>
      <c r="AI21" s="67">
        <f t="shared" ref="AI21:AJ21" si="24">SUBTOTAL(9,AI22:AI23)</f>
        <v>3.6348351625537001</v>
      </c>
      <c r="AJ21" s="67">
        <f t="shared" si="24"/>
        <v>3.62120307566666</v>
      </c>
      <c r="AK21" s="30">
        <f t="shared" si="4"/>
        <v>-0.38513678156137054</v>
      </c>
      <c r="AL21" s="38">
        <f t="shared" si="5"/>
        <v>-1.5566455856635186E-2</v>
      </c>
      <c r="AM21" s="38">
        <f t="shared" si="6"/>
        <v>-3.7504003008110853E-3</v>
      </c>
      <c r="AN21" s="45">
        <f t="shared" si="11"/>
        <v>5.7035658973020584E-2</v>
      </c>
    </row>
    <row r="22" spans="1:41" ht="14.5" hidden="1" outlineLevel="2" x14ac:dyDescent="0.35">
      <c r="A22" s="51" t="str">
        <f t="shared" si="20"/>
        <v>SO2</v>
      </c>
      <c r="B22" s="13" t="s">
        <v>9</v>
      </c>
      <c r="C22" s="13" t="s">
        <v>5</v>
      </c>
      <c r="D22" s="18" t="s">
        <v>5</v>
      </c>
      <c r="E22" s="60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31" t="str">
        <f t="shared" si="4"/>
        <v/>
      </c>
      <c r="AL22" s="39" t="str">
        <f t="shared" si="5"/>
        <v/>
      </c>
      <c r="AM22" s="39" t="str">
        <f t="shared" si="6"/>
        <v/>
      </c>
      <c r="AN22" s="46">
        <f t="shared" si="11"/>
        <v>0</v>
      </c>
    </row>
    <row r="23" spans="1:41" ht="14.5" hidden="1" outlineLevel="2" x14ac:dyDescent="0.35">
      <c r="A23" s="51" t="str">
        <f t="shared" si="20"/>
        <v>SO2</v>
      </c>
      <c r="B23" s="13" t="s">
        <v>9</v>
      </c>
      <c r="C23" s="13" t="s">
        <v>10</v>
      </c>
      <c r="D23" s="18" t="s">
        <v>10</v>
      </c>
      <c r="E23" s="60">
        <v>5.8894449481988298</v>
      </c>
      <c r="F23" s="69">
        <v>6.2700888497877303</v>
      </c>
      <c r="G23" s="69">
        <v>5.9037702171197299</v>
      </c>
      <c r="H23" s="69">
        <v>6.2221923140245101</v>
      </c>
      <c r="I23" s="69">
        <v>4.2112438473324598</v>
      </c>
      <c r="J23" s="69">
        <v>6.8544878444903201</v>
      </c>
      <c r="K23" s="69">
        <v>5.0597694488929301</v>
      </c>
      <c r="L23" s="69">
        <v>2.9985000015994601</v>
      </c>
      <c r="M23" s="69">
        <v>4.3391338273572497</v>
      </c>
      <c r="N23" s="69">
        <v>5.2410964859018803</v>
      </c>
      <c r="O23" s="69">
        <v>4.70423880877967</v>
      </c>
      <c r="P23" s="69">
        <v>4.8880093046824404</v>
      </c>
      <c r="Q23" s="69">
        <v>4.3353181755600696</v>
      </c>
      <c r="R23" s="69">
        <v>5.3436929695204203</v>
      </c>
      <c r="S23" s="69">
        <v>4.7225934115083499</v>
      </c>
      <c r="T23" s="69">
        <v>4.7011923364423103</v>
      </c>
      <c r="U23" s="69">
        <v>3.6589457079335999</v>
      </c>
      <c r="V23" s="69">
        <v>3.5273076542643098</v>
      </c>
      <c r="W23" s="69">
        <v>2.8852243437751302</v>
      </c>
      <c r="X23" s="69">
        <v>2.6071980364652201</v>
      </c>
      <c r="Y23" s="69">
        <v>3.2218320738171702</v>
      </c>
      <c r="Z23" s="69">
        <v>2.2256859315306001</v>
      </c>
      <c r="AA23" s="69">
        <v>2.8982063068491599</v>
      </c>
      <c r="AB23" s="69">
        <v>1.6877522279459001</v>
      </c>
      <c r="AC23" s="69">
        <v>2.7089901824785199</v>
      </c>
      <c r="AD23" s="69">
        <v>3.69624990646119</v>
      </c>
      <c r="AE23" s="69">
        <v>3.2305365621875399</v>
      </c>
      <c r="AF23" s="69">
        <v>2.6653755290796801</v>
      </c>
      <c r="AG23" s="69">
        <v>1.82894538869533</v>
      </c>
      <c r="AH23" s="69">
        <v>3.8677953568143701</v>
      </c>
      <c r="AI23" s="69">
        <v>3.6348351625537001</v>
      </c>
      <c r="AJ23" s="69">
        <v>3.62120307566666</v>
      </c>
      <c r="AK23" s="31">
        <f t="shared" si="4"/>
        <v>-0.38513678156137054</v>
      </c>
      <c r="AL23" s="39">
        <f t="shared" si="5"/>
        <v>-1.5566455856635186E-2</v>
      </c>
      <c r="AM23" s="39">
        <f t="shared" si="6"/>
        <v>-3.7504003008110853E-3</v>
      </c>
      <c r="AN23" s="46">
        <f t="shared" si="11"/>
        <v>5.7035658973020584E-2</v>
      </c>
    </row>
    <row r="24" spans="1:41" ht="14.5" hidden="1" outlineLevel="1" x14ac:dyDescent="0.35">
      <c r="A24" s="51" t="str">
        <f t="shared" si="20"/>
        <v>SO2</v>
      </c>
      <c r="B24" s="13" t="s">
        <v>11</v>
      </c>
      <c r="C24" s="13" t="s">
        <v>5</v>
      </c>
      <c r="D24" s="17" t="s">
        <v>11</v>
      </c>
      <c r="E24" s="59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30" t="str">
        <f t="shared" si="4"/>
        <v/>
      </c>
      <c r="AL24" s="38" t="str">
        <f t="shared" si="5"/>
        <v/>
      </c>
      <c r="AM24" s="38" t="str">
        <f t="shared" si="6"/>
        <v/>
      </c>
      <c r="AN24" s="45">
        <f t="shared" si="11"/>
        <v>0</v>
      </c>
    </row>
    <row r="25" spans="1:41" ht="14.5" hidden="1" outlineLevel="1" x14ac:dyDescent="0.35">
      <c r="A25" s="51" t="str">
        <f t="shared" si="20"/>
        <v/>
      </c>
      <c r="B25" s="13"/>
      <c r="C25" s="13"/>
      <c r="D25" s="17" t="s">
        <v>12</v>
      </c>
      <c r="E25" s="59">
        <f>SUBTOTAL(9,E26:E27)</f>
        <v>0</v>
      </c>
      <c r="F25" s="67">
        <f t="shared" ref="F25:AH25" si="25">SUBTOTAL(9,F26:F27)</f>
        <v>0</v>
      </c>
      <c r="G25" s="67">
        <f t="shared" si="25"/>
        <v>0</v>
      </c>
      <c r="H25" s="67">
        <f t="shared" si="25"/>
        <v>0</v>
      </c>
      <c r="I25" s="67">
        <f t="shared" si="25"/>
        <v>0</v>
      </c>
      <c r="J25" s="67">
        <f t="shared" si="25"/>
        <v>0</v>
      </c>
      <c r="K25" s="67">
        <f t="shared" si="25"/>
        <v>0</v>
      </c>
      <c r="L25" s="67">
        <f t="shared" si="25"/>
        <v>0</v>
      </c>
      <c r="M25" s="67">
        <f t="shared" si="25"/>
        <v>0</v>
      </c>
      <c r="N25" s="67">
        <f t="shared" si="25"/>
        <v>0</v>
      </c>
      <c r="O25" s="67">
        <f t="shared" si="25"/>
        <v>0</v>
      </c>
      <c r="P25" s="67">
        <f t="shared" si="25"/>
        <v>0</v>
      </c>
      <c r="Q25" s="67">
        <f t="shared" si="25"/>
        <v>0</v>
      </c>
      <c r="R25" s="67">
        <f t="shared" si="25"/>
        <v>0</v>
      </c>
      <c r="S25" s="67">
        <f t="shared" si="25"/>
        <v>0</v>
      </c>
      <c r="T25" s="67">
        <f t="shared" si="25"/>
        <v>0</v>
      </c>
      <c r="U25" s="67">
        <f t="shared" si="25"/>
        <v>0</v>
      </c>
      <c r="V25" s="67">
        <f t="shared" si="25"/>
        <v>0</v>
      </c>
      <c r="W25" s="67">
        <f t="shared" si="25"/>
        <v>0</v>
      </c>
      <c r="X25" s="67">
        <f t="shared" si="25"/>
        <v>1.8853248698859001E-2</v>
      </c>
      <c r="Y25" s="67">
        <f t="shared" si="25"/>
        <v>1.0355806872553301E-2</v>
      </c>
      <c r="Z25" s="67">
        <f t="shared" si="25"/>
        <v>1.98468329056933E-3</v>
      </c>
      <c r="AA25" s="67">
        <f t="shared" si="25"/>
        <v>4.1200403665112902E-3</v>
      </c>
      <c r="AB25" s="67">
        <f t="shared" si="25"/>
        <v>1.17419758382558E-2</v>
      </c>
      <c r="AC25" s="67">
        <f t="shared" si="25"/>
        <v>1.3988560995443799E-2</v>
      </c>
      <c r="AD25" s="67">
        <f t="shared" si="25"/>
        <v>1.3571283049277499E-3</v>
      </c>
      <c r="AE25" s="67">
        <f t="shared" ref="AE25:AF25" si="26">SUBTOTAL(9,AE26:AE27)</f>
        <v>2.9647672901261298E-3</v>
      </c>
      <c r="AF25" s="67">
        <f t="shared" si="26"/>
        <v>6.8899521531100305E-4</v>
      </c>
      <c r="AG25" s="67">
        <f t="shared" ref="AG25" si="27">SUBTOTAL(9,AG26:AG27)</f>
        <v>1.08568943018703E-4</v>
      </c>
      <c r="AH25" s="67">
        <f t="shared" si="25"/>
        <v>1.08568943018703E-4</v>
      </c>
      <c r="AI25" s="67">
        <f t="shared" ref="AI25:AJ25" si="28">SUBTOTAL(9,AI26:AI27)</f>
        <v>1.08568943018703E-4</v>
      </c>
      <c r="AJ25" s="67">
        <f t="shared" si="28"/>
        <v>1.8249082209656299E-2</v>
      </c>
      <c r="AK25" s="30" t="str">
        <f t="shared" si="4"/>
        <v/>
      </c>
      <c r="AL25" s="38" t="str">
        <f t="shared" si="5"/>
        <v/>
      </c>
      <c r="AM25" s="38">
        <f t="shared" si="6"/>
        <v>167.08750000000055</v>
      </c>
      <c r="AN25" s="45">
        <f t="shared" si="11"/>
        <v>2.8743166503827027E-4</v>
      </c>
    </row>
    <row r="26" spans="1:41" ht="14.5" hidden="1" outlineLevel="2" x14ac:dyDescent="0.35">
      <c r="A26" s="51" t="str">
        <f t="shared" si="20"/>
        <v>SO2</v>
      </c>
      <c r="B26" s="13" t="s">
        <v>12</v>
      </c>
      <c r="C26" s="13" t="s">
        <v>10</v>
      </c>
      <c r="D26" s="18" t="s">
        <v>10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1.8853248698859001E-2</v>
      </c>
      <c r="Y26" s="69">
        <v>1.0355806872553301E-2</v>
      </c>
      <c r="Z26" s="69">
        <v>1.98468329056933E-3</v>
      </c>
      <c r="AA26" s="69">
        <v>4.1200403665112902E-3</v>
      </c>
      <c r="AB26" s="69">
        <v>1.17419758382558E-2</v>
      </c>
      <c r="AC26" s="69">
        <v>1.3988560995443799E-2</v>
      </c>
      <c r="AD26" s="69">
        <v>1.3571283049277499E-3</v>
      </c>
      <c r="AE26" s="69">
        <v>2.9647672901261298E-3</v>
      </c>
      <c r="AF26" s="69">
        <v>6.8899521531100305E-4</v>
      </c>
      <c r="AG26" s="69">
        <v>1.08568943018703E-4</v>
      </c>
      <c r="AH26" s="69">
        <v>1.08568943018703E-4</v>
      </c>
      <c r="AI26" s="69">
        <v>1.08568943018703E-4</v>
      </c>
      <c r="AJ26" s="69">
        <v>1.8249082209656299E-2</v>
      </c>
      <c r="AK26" s="31" t="str">
        <f>IFERROR(AJ26/E27-1,"")</f>
        <v/>
      </c>
      <c r="AL26" s="39" t="str">
        <f>IFERROR(POWER(AJ26/E27,1/(AJ$11-E$11))-1,"")</f>
        <v/>
      </c>
      <c r="AM26" s="39">
        <f t="shared" si="6"/>
        <v>167.08750000000055</v>
      </c>
      <c r="AN26" s="46">
        <f t="shared" si="11"/>
        <v>2.8743166503827027E-4</v>
      </c>
    </row>
    <row r="27" spans="1:41" ht="14.5" hidden="1" outlineLevel="2" x14ac:dyDescent="0.35">
      <c r="A27" s="51" t="str">
        <f t="shared" si="20"/>
        <v>SO2</v>
      </c>
      <c r="B27" s="13" t="s">
        <v>12</v>
      </c>
      <c r="C27" s="13" t="s">
        <v>5</v>
      </c>
      <c r="D27" s="18" t="s">
        <v>5</v>
      </c>
      <c r="E27" s="60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31" t="str">
        <f t="shared" si="4"/>
        <v/>
      </c>
      <c r="AM27" s="39" t="str">
        <f>IFERROR(POWER(AK27/F27,1/(AJ$11-E$11))-1,"")</f>
        <v/>
      </c>
      <c r="AN27" s="39" t="str">
        <f t="shared" si="6"/>
        <v/>
      </c>
      <c r="AO27" s="46">
        <f t="shared" si="11"/>
        <v>0</v>
      </c>
    </row>
    <row r="28" spans="1:41" ht="14.5" collapsed="1" x14ac:dyDescent="0.35">
      <c r="A28" s="51" t="str">
        <f t="shared" si="20"/>
        <v/>
      </c>
      <c r="B28" s="13"/>
      <c r="C28" s="13"/>
      <c r="D28" s="16" t="s">
        <v>13</v>
      </c>
      <c r="E28" s="58">
        <f>SUBTOTAL(9,E29:E68)</f>
        <v>28.095397708660542</v>
      </c>
      <c r="F28" s="66">
        <f t="shared" ref="F28:AH28" si="29">SUBTOTAL(9,F29:F68)</f>
        <v>27.922243655969574</v>
      </c>
      <c r="G28" s="66">
        <f t="shared" si="29"/>
        <v>28.786558951710134</v>
      </c>
      <c r="H28" s="66">
        <f t="shared" si="29"/>
        <v>29.65963868190051</v>
      </c>
      <c r="I28" s="66">
        <f t="shared" si="29"/>
        <v>30.466010333712507</v>
      </c>
      <c r="J28" s="66">
        <f t="shared" si="29"/>
        <v>29.909133160989818</v>
      </c>
      <c r="K28" s="66">
        <f t="shared" si="29"/>
        <v>29.715813960726113</v>
      </c>
      <c r="L28" s="66">
        <f t="shared" si="29"/>
        <v>26.875221175073662</v>
      </c>
      <c r="M28" s="66">
        <f t="shared" si="29"/>
        <v>25.260275484424209</v>
      </c>
      <c r="N28" s="66">
        <f t="shared" si="29"/>
        <v>25.123625280193021</v>
      </c>
      <c r="O28" s="66">
        <f t="shared" si="29"/>
        <v>26.894375833835667</v>
      </c>
      <c r="P28" s="66">
        <f t="shared" si="29"/>
        <v>29.640579256141837</v>
      </c>
      <c r="Q28" s="66">
        <f t="shared" si="29"/>
        <v>30.264999981428176</v>
      </c>
      <c r="R28" s="66">
        <f t="shared" si="29"/>
        <v>32.725733256575879</v>
      </c>
      <c r="S28" s="66">
        <f t="shared" si="29"/>
        <v>28.964068489469582</v>
      </c>
      <c r="T28" s="66">
        <f t="shared" si="29"/>
        <v>28.104705205407519</v>
      </c>
      <c r="U28" s="66">
        <f t="shared" si="29"/>
        <v>28.572939755067218</v>
      </c>
      <c r="V28" s="66">
        <f t="shared" si="29"/>
        <v>30.223955445555411</v>
      </c>
      <c r="W28" s="66">
        <f t="shared" si="29"/>
        <v>30.37023932443088</v>
      </c>
      <c r="X28" s="66">
        <f t="shared" si="29"/>
        <v>25.878567959926539</v>
      </c>
      <c r="Y28" s="66">
        <f t="shared" si="29"/>
        <v>27.643372217923002</v>
      </c>
      <c r="Z28" s="66">
        <f t="shared" si="29"/>
        <v>26.211497966952603</v>
      </c>
      <c r="AA28" s="66">
        <f t="shared" si="29"/>
        <v>26.384019507235045</v>
      </c>
      <c r="AB28" s="66">
        <f t="shared" si="29"/>
        <v>28.157141813559122</v>
      </c>
      <c r="AC28" s="66">
        <f t="shared" si="29"/>
        <v>27.888164425464819</v>
      </c>
      <c r="AD28" s="66">
        <f t="shared" si="29"/>
        <v>28.07603182789531</v>
      </c>
      <c r="AE28" s="66">
        <f t="shared" ref="AE28:AF28" si="30">SUBTOTAL(9,AE29:AE68)</f>
        <v>27.345662217330801</v>
      </c>
      <c r="AF28" s="66">
        <f t="shared" si="30"/>
        <v>27.280335205343917</v>
      </c>
      <c r="AG28" s="66">
        <f t="shared" ref="AG28" si="31">SUBTOTAL(9,AG29:AG68)</f>
        <v>27.490944932697754</v>
      </c>
      <c r="AH28" s="66">
        <f t="shared" si="29"/>
        <v>26.945696057760756</v>
      </c>
      <c r="AI28" s="66">
        <f t="shared" ref="AI28:AJ28" si="32">SUBTOTAL(9,AI29:AI68)</f>
        <v>23.451837296293441</v>
      </c>
      <c r="AJ28" s="66">
        <f t="shared" si="32"/>
        <v>26.521246006327704</v>
      </c>
      <c r="AK28" s="29">
        <f t="shared" si="4"/>
        <v>-5.6028810079723379E-2</v>
      </c>
      <c r="AL28" s="37">
        <f t="shared" si="5"/>
        <v>-1.8582594377065664E-3</v>
      </c>
      <c r="AM28" s="37">
        <f t="shared" si="6"/>
        <v>0.13088137493258922</v>
      </c>
      <c r="AN28" s="44">
        <f t="shared" si="11"/>
        <v>0.41772215232033416</v>
      </c>
    </row>
    <row r="29" spans="1:41" ht="14.5" hidden="1" outlineLevel="1" x14ac:dyDescent="0.35">
      <c r="A29" s="51" t="str">
        <f t="shared" si="20"/>
        <v/>
      </c>
      <c r="B29" s="13"/>
      <c r="C29" s="13"/>
      <c r="D29" s="17" t="s">
        <v>14</v>
      </c>
      <c r="E29" s="59">
        <f>SUBTOTAL(9,E30:E32)</f>
        <v>0.53094076017962266</v>
      </c>
      <c r="F29" s="67">
        <f t="shared" ref="F29:AH29" si="33">SUBTOTAL(9,F30:F32)</f>
        <v>0.5024564653868907</v>
      </c>
      <c r="G29" s="67">
        <f t="shared" si="33"/>
        <v>0.5744137586642557</v>
      </c>
      <c r="H29" s="67">
        <f t="shared" si="33"/>
        <v>0.62843902059678569</v>
      </c>
      <c r="I29" s="67">
        <f t="shared" si="33"/>
        <v>0.65107473011326966</v>
      </c>
      <c r="J29" s="67">
        <f t="shared" si="33"/>
        <v>0.71137328281770074</v>
      </c>
      <c r="K29" s="67">
        <f t="shared" si="33"/>
        <v>0.69450132265962772</v>
      </c>
      <c r="L29" s="67">
        <f t="shared" si="33"/>
        <v>0.78883363882125068</v>
      </c>
      <c r="M29" s="67">
        <f t="shared" si="33"/>
        <v>0.73953050316656965</v>
      </c>
      <c r="N29" s="67">
        <f t="shared" si="33"/>
        <v>0.73044837259201467</v>
      </c>
      <c r="O29" s="67">
        <f t="shared" si="33"/>
        <v>0.6122204958689097</v>
      </c>
      <c r="P29" s="67">
        <f t="shared" si="33"/>
        <v>0.63887293139494672</v>
      </c>
      <c r="Q29" s="67">
        <f t="shared" si="33"/>
        <v>0.69521062290947466</v>
      </c>
      <c r="R29" s="67">
        <f t="shared" si="33"/>
        <v>0.76612207590988068</v>
      </c>
      <c r="S29" s="67">
        <f t="shared" si="33"/>
        <v>0.80236734584452774</v>
      </c>
      <c r="T29" s="67">
        <f t="shared" si="33"/>
        <v>0.83722467062917172</v>
      </c>
      <c r="U29" s="67">
        <f t="shared" si="33"/>
        <v>0.82987556680469976</v>
      </c>
      <c r="V29" s="67">
        <f t="shared" si="33"/>
        <v>0.78609123265448866</v>
      </c>
      <c r="W29" s="67">
        <f t="shared" si="33"/>
        <v>0.89709770184013971</v>
      </c>
      <c r="X29" s="67">
        <f t="shared" si="33"/>
        <v>0.95581187605647366</v>
      </c>
      <c r="Y29" s="67">
        <f t="shared" si="33"/>
        <v>0.88108700495988901</v>
      </c>
      <c r="Z29" s="67">
        <f t="shared" si="33"/>
        <v>0.89125142285829551</v>
      </c>
      <c r="AA29" s="67">
        <f t="shared" si="33"/>
        <v>0.92533765596837447</v>
      </c>
      <c r="AB29" s="67">
        <f t="shared" si="33"/>
        <v>0.97414771337901607</v>
      </c>
      <c r="AC29" s="67">
        <f t="shared" si="33"/>
        <v>0.82826325851482707</v>
      </c>
      <c r="AD29" s="67">
        <f t="shared" si="33"/>
        <v>0.87053020411517201</v>
      </c>
      <c r="AE29" s="67">
        <f t="shared" ref="AE29:AF29" si="34">SUBTOTAL(9,AE30:AE32)</f>
        <v>0.94688042428338404</v>
      </c>
      <c r="AF29" s="67">
        <f t="shared" si="34"/>
        <v>1.48110059436026</v>
      </c>
      <c r="AG29" s="67">
        <f t="shared" ref="AG29" si="35">SUBTOTAL(9,AG30:AG32)</f>
        <v>1.1947720127267001</v>
      </c>
      <c r="AH29" s="67">
        <f t="shared" si="33"/>
        <v>1.4092853320693901</v>
      </c>
      <c r="AI29" s="67">
        <f t="shared" ref="AI29:AJ29" si="36">SUBTOTAL(9,AI30:AI32)</f>
        <v>1.21986587895145</v>
      </c>
      <c r="AJ29" s="67">
        <f t="shared" si="36"/>
        <v>1.3361360297854501</v>
      </c>
      <c r="AK29" s="30">
        <f t="shared" si="4"/>
        <v>1.5165444621984223</v>
      </c>
      <c r="AL29" s="38">
        <f t="shared" si="5"/>
        <v>3.0218112162481825E-2</v>
      </c>
      <c r="AM29" s="38">
        <f t="shared" si="6"/>
        <v>9.5313880681654473E-2</v>
      </c>
      <c r="AN29" s="45">
        <f t="shared" si="11"/>
        <v>2.1044773613636374E-2</v>
      </c>
    </row>
    <row r="30" spans="1:41" ht="14.5" hidden="1" outlineLevel="2" x14ac:dyDescent="0.35">
      <c r="A30" s="51" t="str">
        <f t="shared" si="20"/>
        <v>SO2</v>
      </c>
      <c r="B30" s="13" t="s">
        <v>14</v>
      </c>
      <c r="C30" s="13" t="s">
        <v>5</v>
      </c>
      <c r="D30" s="18" t="s">
        <v>5</v>
      </c>
      <c r="E30" s="60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31" t="str">
        <f t="shared" si="4"/>
        <v/>
      </c>
      <c r="AL30" s="39" t="str">
        <f t="shared" si="5"/>
        <v/>
      </c>
      <c r="AM30" s="39" t="str">
        <f t="shared" si="6"/>
        <v/>
      </c>
      <c r="AN30" s="46">
        <f t="shared" si="11"/>
        <v>0</v>
      </c>
    </row>
    <row r="31" spans="1:41" ht="14.5" hidden="1" outlineLevel="2" x14ac:dyDescent="0.35">
      <c r="A31" s="51" t="str">
        <f t="shared" si="20"/>
        <v>SO2</v>
      </c>
      <c r="B31" s="13" t="s">
        <v>14</v>
      </c>
      <c r="C31" s="13" t="s">
        <v>6</v>
      </c>
      <c r="D31" s="18" t="s">
        <v>6</v>
      </c>
      <c r="E31" s="60">
        <v>3.25656280830997E-2</v>
      </c>
      <c r="F31" s="69">
        <v>3.25656280830997E-2</v>
      </c>
      <c r="G31" s="69">
        <v>3.25656280830997E-2</v>
      </c>
      <c r="H31" s="69">
        <v>3.25656280830997E-2</v>
      </c>
      <c r="I31" s="69">
        <v>3.25656280830997E-2</v>
      </c>
      <c r="J31" s="69">
        <v>3.25656280830997E-2</v>
      </c>
      <c r="K31" s="69">
        <v>3.25656280830997E-2</v>
      </c>
      <c r="L31" s="69">
        <v>3.25656280830997E-2</v>
      </c>
      <c r="M31" s="69">
        <v>3.25656280830997E-2</v>
      </c>
      <c r="N31" s="69">
        <v>3.25656280830997E-2</v>
      </c>
      <c r="O31" s="69">
        <v>3.25656280830997E-2</v>
      </c>
      <c r="P31" s="69">
        <v>3.25656280830997E-2</v>
      </c>
      <c r="Q31" s="69">
        <v>3.25656280830997E-2</v>
      </c>
      <c r="R31" s="69">
        <v>3.25656280830997E-2</v>
      </c>
      <c r="S31" s="69">
        <v>3.25656280830997E-2</v>
      </c>
      <c r="T31" s="69">
        <v>3.25656280830997E-2</v>
      </c>
      <c r="U31" s="69">
        <v>3.25656280830997E-2</v>
      </c>
      <c r="V31" s="69">
        <v>3.25656280830997E-2</v>
      </c>
      <c r="W31" s="69">
        <v>3.25656280830997E-2</v>
      </c>
      <c r="X31" s="69">
        <v>3.2452444469026499E-3</v>
      </c>
      <c r="Y31" s="69">
        <v>3.1782775769469002E-2</v>
      </c>
      <c r="Z31" s="69">
        <v>1.2412682245575199E-3</v>
      </c>
      <c r="AA31" s="69">
        <v>1.3202356349557499E-2</v>
      </c>
      <c r="AB31" s="69">
        <v>5.3534949999999998E-5</v>
      </c>
      <c r="AC31" s="69">
        <v>5.3427500000000003E-5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31">
        <f t="shared" si="4"/>
        <v>-1</v>
      </c>
      <c r="AL31" s="39">
        <f t="shared" si="5"/>
        <v>-1</v>
      </c>
      <c r="AM31" s="39" t="str">
        <f t="shared" si="6"/>
        <v/>
      </c>
      <c r="AN31" s="46">
        <f t="shared" si="11"/>
        <v>0</v>
      </c>
    </row>
    <row r="32" spans="1:41" ht="14.5" hidden="1" outlineLevel="2" x14ac:dyDescent="0.35">
      <c r="A32" s="51" t="str">
        <f t="shared" si="20"/>
        <v>SO2</v>
      </c>
      <c r="B32" s="13" t="s">
        <v>14</v>
      </c>
      <c r="C32" s="13" t="s">
        <v>7</v>
      </c>
      <c r="D32" s="18" t="s">
        <v>7</v>
      </c>
      <c r="E32" s="60">
        <v>0.49837513209652301</v>
      </c>
      <c r="F32" s="69">
        <v>0.469890837303791</v>
      </c>
      <c r="G32" s="69">
        <v>0.541848130581156</v>
      </c>
      <c r="H32" s="69">
        <v>0.59587339251368598</v>
      </c>
      <c r="I32" s="69">
        <v>0.61850910203016995</v>
      </c>
      <c r="J32" s="69">
        <v>0.67880765473460103</v>
      </c>
      <c r="K32" s="69">
        <v>0.66193569457652801</v>
      </c>
      <c r="L32" s="69">
        <v>0.75626801073815098</v>
      </c>
      <c r="M32" s="69">
        <v>0.70696487508346995</v>
      </c>
      <c r="N32" s="69">
        <v>0.69788274450891497</v>
      </c>
      <c r="O32" s="69">
        <v>0.57965486778580999</v>
      </c>
      <c r="P32" s="69">
        <v>0.60630730331184701</v>
      </c>
      <c r="Q32" s="69">
        <v>0.66264499482637496</v>
      </c>
      <c r="R32" s="69">
        <v>0.73355644782678098</v>
      </c>
      <c r="S32" s="69">
        <v>0.76980171776142803</v>
      </c>
      <c r="T32" s="69">
        <v>0.80465904254607201</v>
      </c>
      <c r="U32" s="69">
        <v>0.79730993872160005</v>
      </c>
      <c r="V32" s="69">
        <v>0.75352560457138895</v>
      </c>
      <c r="W32" s="69">
        <v>0.86453207375704</v>
      </c>
      <c r="X32" s="69">
        <v>0.952566631609571</v>
      </c>
      <c r="Y32" s="69">
        <v>0.84930422919042003</v>
      </c>
      <c r="Z32" s="69">
        <v>0.890010154633738</v>
      </c>
      <c r="AA32" s="69">
        <v>0.91213529961881701</v>
      </c>
      <c r="AB32" s="69">
        <v>0.97409417842901602</v>
      </c>
      <c r="AC32" s="69">
        <v>0.82820983101482704</v>
      </c>
      <c r="AD32" s="69">
        <v>0.87053020411517201</v>
      </c>
      <c r="AE32" s="69">
        <v>0.94688042428338404</v>
      </c>
      <c r="AF32" s="69">
        <v>1.48110059436026</v>
      </c>
      <c r="AG32" s="69">
        <v>1.1947720127267001</v>
      </c>
      <c r="AH32" s="69">
        <v>1.4092853320693901</v>
      </c>
      <c r="AI32" s="69">
        <v>1.21986587895145</v>
      </c>
      <c r="AJ32" s="69">
        <v>1.3361360297854501</v>
      </c>
      <c r="AK32" s="31">
        <f t="shared" si="4"/>
        <v>1.6809845510643844</v>
      </c>
      <c r="AL32" s="39">
        <f t="shared" si="5"/>
        <v>3.2323813094250253E-2</v>
      </c>
      <c r="AM32" s="39">
        <f t="shared" si="6"/>
        <v>9.5313880681654473E-2</v>
      </c>
      <c r="AN32" s="46">
        <f t="shared" si="11"/>
        <v>2.1044773613636374E-2</v>
      </c>
    </row>
    <row r="33" spans="1:40" ht="14.5" hidden="1" outlineLevel="1" x14ac:dyDescent="0.35">
      <c r="A33" s="51" t="str">
        <f t="shared" si="20"/>
        <v/>
      </c>
      <c r="B33" s="13"/>
      <c r="C33" s="13"/>
      <c r="D33" s="17" t="s">
        <v>15</v>
      </c>
      <c r="E33" s="59">
        <f>SUBTOTAL(9,E34:E36)</f>
        <v>2.1915640272941801E-2</v>
      </c>
      <c r="F33" s="67">
        <f t="shared" ref="F33:AH33" si="37">SUBTOTAL(9,F34:F36)</f>
        <v>2.0525760076081201E-2</v>
      </c>
      <c r="G33" s="67">
        <f t="shared" si="37"/>
        <v>3.0539496597071499E-2</v>
      </c>
      <c r="H33" s="67">
        <f t="shared" si="37"/>
        <v>1.6954818466794801E-2</v>
      </c>
      <c r="I33" s="67">
        <f t="shared" si="37"/>
        <v>2.0267606980449E-2</v>
      </c>
      <c r="J33" s="67">
        <f t="shared" si="37"/>
        <v>1.9316772311572399E-2</v>
      </c>
      <c r="K33" s="67">
        <f t="shared" si="37"/>
        <v>2.1433722381037398E-2</v>
      </c>
      <c r="L33" s="67">
        <f t="shared" si="37"/>
        <v>2.2004677216196901E-2</v>
      </c>
      <c r="M33" s="67">
        <f t="shared" si="37"/>
        <v>1.89160286364751E-2</v>
      </c>
      <c r="N33" s="67">
        <f t="shared" si="37"/>
        <v>1.4041720148438099E-2</v>
      </c>
      <c r="O33" s="67">
        <f t="shared" si="37"/>
        <v>2.4245350094088999E-2</v>
      </c>
      <c r="P33" s="67">
        <f t="shared" si="37"/>
        <v>2.2110093046434399E-2</v>
      </c>
      <c r="Q33" s="67">
        <f t="shared" si="37"/>
        <v>2.0583448455079201E-2</v>
      </c>
      <c r="R33" s="67">
        <f t="shared" si="37"/>
        <v>1.6288361411519101E-2</v>
      </c>
      <c r="S33" s="67">
        <f t="shared" si="37"/>
        <v>2.0373892115650199E-2</v>
      </c>
      <c r="T33" s="67">
        <f t="shared" si="37"/>
        <v>2.0980232810493101E-2</v>
      </c>
      <c r="U33" s="67">
        <f t="shared" si="37"/>
        <v>2.1063051721695699E-2</v>
      </c>
      <c r="V33" s="67">
        <f t="shared" si="37"/>
        <v>2.5270127273740901E-2</v>
      </c>
      <c r="W33" s="67">
        <f t="shared" si="37"/>
        <v>2.2476076860016299E-2</v>
      </c>
      <c r="X33" s="67">
        <f t="shared" si="37"/>
        <v>1.39928136029977E-2</v>
      </c>
      <c r="Y33" s="67">
        <f t="shared" si="37"/>
        <v>1.21108459266983E-2</v>
      </c>
      <c r="Z33" s="67">
        <f t="shared" si="37"/>
        <v>1.3874265383193E-2</v>
      </c>
      <c r="AA33" s="67">
        <f t="shared" si="37"/>
        <v>1.49320743961709E-2</v>
      </c>
      <c r="AB33" s="67">
        <f t="shared" si="37"/>
        <v>2.0798332766905098E-2</v>
      </c>
      <c r="AC33" s="67">
        <f t="shared" si="37"/>
        <v>2.4843246186529264E-2</v>
      </c>
      <c r="AD33" s="67">
        <f t="shared" si="37"/>
        <v>2.4462649643869717E-2</v>
      </c>
      <c r="AE33" s="67">
        <f t="shared" ref="AE33:AF33" si="38">SUBTOTAL(9,AE34:AE36)</f>
        <v>2.6450947331615685E-2</v>
      </c>
      <c r="AF33" s="67">
        <f t="shared" si="38"/>
        <v>2.3098038702618468E-2</v>
      </c>
      <c r="AG33" s="67">
        <f t="shared" ref="AG33" si="39">SUBTOTAL(9,AG34:AG36)</f>
        <v>2.86083796385092E-2</v>
      </c>
      <c r="AH33" s="67">
        <f t="shared" si="37"/>
        <v>2.5594397536125708E-2</v>
      </c>
      <c r="AI33" s="67">
        <f t="shared" ref="AI33:AJ33" si="40">SUBTOTAL(9,AI34:AI36)</f>
        <v>2.1628082476274509E-2</v>
      </c>
      <c r="AJ33" s="67">
        <f t="shared" si="40"/>
        <v>1.8531821206451651E-2</v>
      </c>
      <c r="AK33" s="30">
        <f t="shared" si="4"/>
        <v>-0.15440201720540148</v>
      </c>
      <c r="AL33" s="38">
        <f t="shared" si="5"/>
        <v>-5.3954317664893781E-3</v>
      </c>
      <c r="AM33" s="38">
        <f t="shared" si="6"/>
        <v>-0.14315930564900436</v>
      </c>
      <c r="AN33" s="45">
        <f t="shared" si="11"/>
        <v>2.9188493779393448E-4</v>
      </c>
    </row>
    <row r="34" spans="1:40" ht="14.5" hidden="1" outlineLevel="2" x14ac:dyDescent="0.35">
      <c r="A34" s="51" t="str">
        <f t="shared" si="20"/>
        <v>SO2</v>
      </c>
      <c r="B34" s="13" t="s">
        <v>15</v>
      </c>
      <c r="C34" s="13" t="s">
        <v>5</v>
      </c>
      <c r="D34" s="18" t="s">
        <v>5</v>
      </c>
      <c r="E34" s="60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31" t="str">
        <f t="shared" si="4"/>
        <v/>
      </c>
      <c r="AL34" s="39" t="str">
        <f t="shared" si="5"/>
        <v/>
      </c>
      <c r="AM34" s="39" t="str">
        <f t="shared" si="6"/>
        <v/>
      </c>
      <c r="AN34" s="46">
        <f t="shared" si="11"/>
        <v>0</v>
      </c>
    </row>
    <row r="35" spans="1:40" ht="14.5" hidden="1" outlineLevel="2" x14ac:dyDescent="0.35">
      <c r="A35" s="51" t="str">
        <f t="shared" si="20"/>
        <v>SO2</v>
      </c>
      <c r="B35" s="13" t="s">
        <v>15</v>
      </c>
      <c r="C35" s="13" t="s">
        <v>6</v>
      </c>
      <c r="D35" s="18" t="s">
        <v>6</v>
      </c>
      <c r="E35" s="60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1.4662328539823001E-3</v>
      </c>
      <c r="AC35" s="69">
        <v>9.8462969469026505E-4</v>
      </c>
      <c r="AD35" s="69">
        <v>8.2102868362831803E-4</v>
      </c>
      <c r="AE35" s="69">
        <v>5.9185433628318495E-4</v>
      </c>
      <c r="AF35" s="69">
        <v>4.7460456858407002E-4</v>
      </c>
      <c r="AG35" s="69">
        <v>1.08511159347345E-2</v>
      </c>
      <c r="AH35" s="69">
        <v>5.6639087722720098E-3</v>
      </c>
      <c r="AI35" s="69">
        <v>7.2158044939072104E-3</v>
      </c>
      <c r="AJ35" s="69">
        <v>3.0151495517775498E-3</v>
      </c>
      <c r="AK35" s="31" t="str">
        <f t="shared" si="4"/>
        <v/>
      </c>
      <c r="AL35" s="39" t="str">
        <f t="shared" si="5"/>
        <v/>
      </c>
      <c r="AM35" s="39">
        <f t="shared" si="6"/>
        <v>-0.58214644613453093</v>
      </c>
      <c r="AN35" s="46">
        <f t="shared" si="11"/>
        <v>4.7490029693013139E-5</v>
      </c>
    </row>
    <row r="36" spans="1:40" ht="14.5" hidden="1" outlineLevel="2" x14ac:dyDescent="0.35">
      <c r="A36" s="51" t="str">
        <f t="shared" si="20"/>
        <v>SO2</v>
      </c>
      <c r="B36" s="13" t="s">
        <v>15</v>
      </c>
      <c r="C36" s="13" t="s">
        <v>7</v>
      </c>
      <c r="D36" s="18" t="s">
        <v>7</v>
      </c>
      <c r="E36" s="60">
        <v>2.1915640272941801E-2</v>
      </c>
      <c r="F36" s="69">
        <v>2.0525760076081201E-2</v>
      </c>
      <c r="G36" s="69">
        <v>3.0539496597071499E-2</v>
      </c>
      <c r="H36" s="69">
        <v>1.6954818466794801E-2</v>
      </c>
      <c r="I36" s="69">
        <v>2.0267606980449E-2</v>
      </c>
      <c r="J36" s="69">
        <v>1.9316772311572399E-2</v>
      </c>
      <c r="K36" s="69">
        <v>2.1433722381037398E-2</v>
      </c>
      <c r="L36" s="69">
        <v>2.2004677216196901E-2</v>
      </c>
      <c r="M36" s="69">
        <v>1.89160286364751E-2</v>
      </c>
      <c r="N36" s="69">
        <v>1.4041720148438099E-2</v>
      </c>
      <c r="O36" s="69">
        <v>2.4245350094088999E-2</v>
      </c>
      <c r="P36" s="69">
        <v>2.2110093046434399E-2</v>
      </c>
      <c r="Q36" s="69">
        <v>2.0583448455079201E-2</v>
      </c>
      <c r="R36" s="69">
        <v>1.6288361411519101E-2</v>
      </c>
      <c r="S36" s="69">
        <v>2.0373892115650199E-2</v>
      </c>
      <c r="T36" s="69">
        <v>2.0980232810493101E-2</v>
      </c>
      <c r="U36" s="69">
        <v>2.1063051721695699E-2</v>
      </c>
      <c r="V36" s="69">
        <v>2.5270127273740901E-2</v>
      </c>
      <c r="W36" s="69">
        <v>2.2476076860016299E-2</v>
      </c>
      <c r="X36" s="69">
        <v>1.39928136029977E-2</v>
      </c>
      <c r="Y36" s="69">
        <v>1.21108459266983E-2</v>
      </c>
      <c r="Z36" s="69">
        <v>1.3874265383193E-2</v>
      </c>
      <c r="AA36" s="69">
        <v>1.49320743961709E-2</v>
      </c>
      <c r="AB36" s="69">
        <v>1.9332099912922798E-2</v>
      </c>
      <c r="AC36" s="69">
        <v>2.3858616491838999E-2</v>
      </c>
      <c r="AD36" s="69">
        <v>2.3641620960241399E-2</v>
      </c>
      <c r="AE36" s="69">
        <v>2.5859092995332501E-2</v>
      </c>
      <c r="AF36" s="69">
        <v>2.2623434134034399E-2</v>
      </c>
      <c r="AG36" s="69">
        <v>1.7757263703774701E-2</v>
      </c>
      <c r="AH36" s="69">
        <v>1.9930488763853699E-2</v>
      </c>
      <c r="AI36" s="69">
        <v>1.44122779823673E-2</v>
      </c>
      <c r="AJ36" s="69">
        <v>1.5516671654674101E-2</v>
      </c>
      <c r="AK36" s="31">
        <f t="shared" si="4"/>
        <v>-0.29198182387434979</v>
      </c>
      <c r="AL36" s="39">
        <f t="shared" si="5"/>
        <v>-1.10764418001007E-2</v>
      </c>
      <c r="AM36" s="39">
        <f t="shared" si="6"/>
        <v>7.6628668532342514E-2</v>
      </c>
      <c r="AN36" s="46">
        <f t="shared" si="11"/>
        <v>2.4439490810092133E-4</v>
      </c>
    </row>
    <row r="37" spans="1:40" ht="14.5" hidden="1" outlineLevel="1" x14ac:dyDescent="0.35">
      <c r="A37" s="51" t="str">
        <f t="shared" si="20"/>
        <v/>
      </c>
      <c r="B37" s="13"/>
      <c r="C37" s="13"/>
      <c r="D37" s="17" t="s">
        <v>16</v>
      </c>
      <c r="E37" s="59">
        <f>SUBTOTAL(9,E38:E41)</f>
        <v>12.217718076704255</v>
      </c>
      <c r="F37" s="67">
        <f t="shared" ref="F37:AH37" si="41">SUBTOTAL(9,F38:F41)</f>
        <v>12.096639653362656</v>
      </c>
      <c r="G37" s="67">
        <f t="shared" si="41"/>
        <v>12.09620698345093</v>
      </c>
      <c r="H37" s="67">
        <f t="shared" si="41"/>
        <v>12.834655220442786</v>
      </c>
      <c r="I37" s="67">
        <f t="shared" si="41"/>
        <v>13.364524035700608</v>
      </c>
      <c r="J37" s="67">
        <f t="shared" si="41"/>
        <v>13.732232271103122</v>
      </c>
      <c r="K37" s="67">
        <f t="shared" si="41"/>
        <v>13.450779309310201</v>
      </c>
      <c r="L37" s="67">
        <f t="shared" si="41"/>
        <v>10.890980004295992</v>
      </c>
      <c r="M37" s="67">
        <f t="shared" si="41"/>
        <v>10.043365242029008</v>
      </c>
      <c r="N37" s="67">
        <f t="shared" si="41"/>
        <v>11.55734211578309</v>
      </c>
      <c r="O37" s="67">
        <f t="shared" si="41"/>
        <v>12.350410339323094</v>
      </c>
      <c r="P37" s="67">
        <f t="shared" si="41"/>
        <v>12.462131170480676</v>
      </c>
      <c r="Q37" s="67">
        <f t="shared" si="41"/>
        <v>13.167071583848861</v>
      </c>
      <c r="R37" s="67">
        <f t="shared" si="41"/>
        <v>13.03411192781396</v>
      </c>
      <c r="S37" s="67">
        <f t="shared" si="41"/>
        <v>13.815558817359454</v>
      </c>
      <c r="T37" s="67">
        <f t="shared" si="41"/>
        <v>13.743320649071723</v>
      </c>
      <c r="U37" s="67">
        <f t="shared" si="41"/>
        <v>13.964220793970821</v>
      </c>
      <c r="V37" s="67">
        <f t="shared" si="41"/>
        <v>14.020816180015187</v>
      </c>
      <c r="W37" s="67">
        <f t="shared" si="41"/>
        <v>12.868174645994872</v>
      </c>
      <c r="X37" s="67">
        <f t="shared" si="41"/>
        <v>11.686466940649968</v>
      </c>
      <c r="Y37" s="67">
        <f t="shared" si="41"/>
        <v>12.9261213585226</v>
      </c>
      <c r="Z37" s="67">
        <f t="shared" si="41"/>
        <v>12.869961374625289</v>
      </c>
      <c r="AA37" s="67">
        <f t="shared" si="41"/>
        <v>13.121328381314006</v>
      </c>
      <c r="AB37" s="67">
        <f t="shared" si="41"/>
        <v>12.571399711120565</v>
      </c>
      <c r="AC37" s="67">
        <f t="shared" si="41"/>
        <v>12.445104777865248</v>
      </c>
      <c r="AD37" s="67">
        <f t="shared" si="41"/>
        <v>12.786354340840447</v>
      </c>
      <c r="AE37" s="67">
        <f t="shared" ref="AE37:AF37" si="42">SUBTOTAL(9,AE38:AE41)</f>
        <v>12.947612656901622</v>
      </c>
      <c r="AF37" s="67">
        <f t="shared" si="42"/>
        <v>12.476366055336376</v>
      </c>
      <c r="AG37" s="67">
        <f t="shared" ref="AG37" si="43">SUBTOTAL(9,AG38:AG41)</f>
        <v>12.14925347332751</v>
      </c>
      <c r="AH37" s="67">
        <f t="shared" si="41"/>
        <v>11.696634737406898</v>
      </c>
      <c r="AI37" s="67">
        <f t="shared" ref="AI37:AJ37" si="44">SUBTOTAL(9,AI38:AI41)</f>
        <v>10.359291561590988</v>
      </c>
      <c r="AJ37" s="67">
        <f t="shared" si="44"/>
        <v>13.363543423867165</v>
      </c>
      <c r="AK37" s="30">
        <f t="shared" si="4"/>
        <v>9.3783907925300447E-2</v>
      </c>
      <c r="AL37" s="38">
        <f t="shared" si="5"/>
        <v>2.8958998706889449E-3</v>
      </c>
      <c r="AM37" s="38">
        <f t="shared" si="6"/>
        <v>0.29000553217509628</v>
      </c>
      <c r="AN37" s="45">
        <f t="shared" si="11"/>
        <v>0.21048212140229652</v>
      </c>
    </row>
    <row r="38" spans="1:40" ht="14.5" hidden="1" outlineLevel="2" x14ac:dyDescent="0.35">
      <c r="A38" s="51" t="str">
        <f t="shared" si="20"/>
        <v>SO2</v>
      </c>
      <c r="B38" s="13" t="s">
        <v>16</v>
      </c>
      <c r="C38" s="13" t="s">
        <v>5</v>
      </c>
      <c r="D38" s="18" t="s">
        <v>5</v>
      </c>
      <c r="E38" s="60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31" t="str">
        <f t="shared" si="4"/>
        <v/>
      </c>
      <c r="AL38" s="39" t="str">
        <f t="shared" si="5"/>
        <v/>
      </c>
      <c r="AM38" s="39" t="str">
        <f t="shared" si="6"/>
        <v/>
      </c>
      <c r="AN38" s="46">
        <f t="shared" si="11"/>
        <v>0</v>
      </c>
    </row>
    <row r="39" spans="1:40" ht="14.5" hidden="1" outlineLevel="2" x14ac:dyDescent="0.35">
      <c r="A39" s="51" t="str">
        <f t="shared" si="20"/>
        <v>SO2</v>
      </c>
      <c r="B39" s="13" t="s">
        <v>16</v>
      </c>
      <c r="C39" s="13" t="s">
        <v>6</v>
      </c>
      <c r="D39" s="18" t="s">
        <v>6</v>
      </c>
      <c r="E39" s="60">
        <v>0.46466811993648699</v>
      </c>
      <c r="F39" s="69">
        <v>0.41155401447241502</v>
      </c>
      <c r="G39" s="69">
        <v>0.35843990900834399</v>
      </c>
      <c r="H39" s="69">
        <v>0.30532580354427202</v>
      </c>
      <c r="I39" s="69">
        <v>0.252211698080201</v>
      </c>
      <c r="J39" s="69">
        <v>0.20229916194462999</v>
      </c>
      <c r="K39" s="69">
        <v>0.20083305705646601</v>
      </c>
      <c r="L39" s="69">
        <v>0.20305957788590501</v>
      </c>
      <c r="M39" s="69">
        <v>3.3542338171293401E-2</v>
      </c>
      <c r="N39" s="69">
        <v>0.105763718495821</v>
      </c>
      <c r="O39" s="69">
        <v>0.10362114284497401</v>
      </c>
      <c r="P39" s="69">
        <v>0.109116707976481</v>
      </c>
      <c r="Q39" s="69">
        <v>0.11151319023322299</v>
      </c>
      <c r="R39" s="69">
        <v>0.11815410748162899</v>
      </c>
      <c r="S39" s="69">
        <v>0.174214866252524</v>
      </c>
      <c r="T39" s="69">
        <v>0.24906843386133401</v>
      </c>
      <c r="U39" s="69">
        <v>0.39920914774437799</v>
      </c>
      <c r="V39" s="69">
        <v>0.44928539588799499</v>
      </c>
      <c r="W39" s="69">
        <v>0.43907561862615901</v>
      </c>
      <c r="X39" s="69">
        <v>0.30420580791581803</v>
      </c>
      <c r="Y39" s="69">
        <v>0.25872520360114998</v>
      </c>
      <c r="Z39" s="69">
        <v>0.31170721286358399</v>
      </c>
      <c r="AA39" s="69">
        <v>0.29185394517567897</v>
      </c>
      <c r="AB39" s="69">
        <v>0.28930144681875802</v>
      </c>
      <c r="AC39" s="69">
        <v>0.21385129852818599</v>
      </c>
      <c r="AD39" s="69">
        <v>0.17114730416636401</v>
      </c>
      <c r="AE39" s="69">
        <v>0.230423898480729</v>
      </c>
      <c r="AF39" s="69">
        <v>0.22276108980329801</v>
      </c>
      <c r="AG39" s="69">
        <v>0.184578003599907</v>
      </c>
      <c r="AH39" s="69">
        <v>0.18849078842841999</v>
      </c>
      <c r="AI39" s="69">
        <v>0.101290385618725</v>
      </c>
      <c r="AJ39" s="69">
        <v>0.119546949278878</v>
      </c>
      <c r="AK39" s="31">
        <f t="shared" si="4"/>
        <v>-0.74272616486963161</v>
      </c>
      <c r="AL39" s="39">
        <f t="shared" si="5"/>
        <v>-4.2848897578764866E-2</v>
      </c>
      <c r="AM39" s="39">
        <f t="shared" si="6"/>
        <v>0.18023984752979372</v>
      </c>
      <c r="AN39" s="46">
        <f t="shared" si="11"/>
        <v>1.8829209209924817E-3</v>
      </c>
    </row>
    <row r="40" spans="1:40" ht="14.5" hidden="1" outlineLevel="2" x14ac:dyDescent="0.35">
      <c r="A40" s="51" t="str">
        <f t="shared" si="20"/>
        <v>SO2</v>
      </c>
      <c r="B40" s="13" t="s">
        <v>16</v>
      </c>
      <c r="C40" s="13" t="s">
        <v>7</v>
      </c>
      <c r="D40" s="18" t="s">
        <v>7</v>
      </c>
      <c r="E40" s="60">
        <v>0.175923668861967</v>
      </c>
      <c r="F40" s="69">
        <v>0.175883025326041</v>
      </c>
      <c r="G40" s="69">
        <v>0.31831937351468498</v>
      </c>
      <c r="H40" s="69">
        <v>0.13880591904001499</v>
      </c>
      <c r="I40" s="69">
        <v>0.17949421116780601</v>
      </c>
      <c r="J40" s="69">
        <v>0.16939955019939301</v>
      </c>
      <c r="K40" s="69">
        <v>0.20340110170693601</v>
      </c>
      <c r="L40" s="69">
        <v>0.18249096431888701</v>
      </c>
      <c r="M40" s="69">
        <v>0.13268766597413401</v>
      </c>
      <c r="N40" s="69">
        <v>0.107714568712869</v>
      </c>
      <c r="O40" s="69">
        <v>0.18955107667262</v>
      </c>
      <c r="P40" s="69">
        <v>0.159331472019694</v>
      </c>
      <c r="Q40" s="69">
        <v>0.15265959423533801</v>
      </c>
      <c r="R40" s="69">
        <v>0.11113287503273001</v>
      </c>
      <c r="S40" s="69">
        <v>0.11378264539873</v>
      </c>
      <c r="T40" s="69">
        <v>0.11668726949298899</v>
      </c>
      <c r="U40" s="69">
        <v>0.11955866091864301</v>
      </c>
      <c r="V40" s="69">
        <v>0.14097585611399199</v>
      </c>
      <c r="W40" s="69">
        <v>0.15634275742581399</v>
      </c>
      <c r="X40" s="69">
        <v>9.0502628617049205E-2</v>
      </c>
      <c r="Y40" s="69">
        <v>8.2938157583750297E-2</v>
      </c>
      <c r="Z40" s="69">
        <v>9.5837579816704793E-2</v>
      </c>
      <c r="AA40" s="69">
        <v>9.4873949815528005E-2</v>
      </c>
      <c r="AB40" s="69">
        <v>0.10482880932720701</v>
      </c>
      <c r="AC40" s="69">
        <v>0.12993669117266299</v>
      </c>
      <c r="AD40" s="69">
        <v>0.13404084652148299</v>
      </c>
      <c r="AE40" s="69">
        <v>0.13639084633829299</v>
      </c>
      <c r="AF40" s="69">
        <v>0.13275909829597901</v>
      </c>
      <c r="AG40" s="69">
        <v>0.100632926819503</v>
      </c>
      <c r="AH40" s="69">
        <v>0.109864654307677</v>
      </c>
      <c r="AI40" s="69">
        <v>7.6080558569663198E-2</v>
      </c>
      <c r="AJ40" s="69">
        <v>6.9182932210788306E-2</v>
      </c>
      <c r="AK40" s="31">
        <f t="shared" si="4"/>
        <v>-0.60674460316610079</v>
      </c>
      <c r="AL40" s="39">
        <f t="shared" si="5"/>
        <v>-2.9657641661502976E-2</v>
      </c>
      <c r="AM40" s="39">
        <f t="shared" si="6"/>
        <v>-9.0662141400540297E-2</v>
      </c>
      <c r="AN40" s="46">
        <f t="shared" si="11"/>
        <v>1.0896638619477829E-3</v>
      </c>
    </row>
    <row r="41" spans="1:40" ht="14.5" hidden="1" outlineLevel="2" x14ac:dyDescent="0.35">
      <c r="A41" s="51" t="str">
        <f t="shared" si="20"/>
        <v>SO2</v>
      </c>
      <c r="B41" s="13" t="s">
        <v>16</v>
      </c>
      <c r="C41" s="13" t="s">
        <v>8</v>
      </c>
      <c r="D41" s="18" t="s">
        <v>8</v>
      </c>
      <c r="E41" s="60">
        <v>11.5771262879058</v>
      </c>
      <c r="F41" s="69">
        <v>11.5092026135642</v>
      </c>
      <c r="G41" s="69">
        <v>11.419447700927901</v>
      </c>
      <c r="H41" s="69">
        <v>12.390523497858499</v>
      </c>
      <c r="I41" s="69">
        <v>12.932818126452601</v>
      </c>
      <c r="J41" s="69">
        <v>13.3605335589591</v>
      </c>
      <c r="K41" s="69">
        <v>13.0465451505468</v>
      </c>
      <c r="L41" s="69">
        <v>10.5054294620912</v>
      </c>
      <c r="M41" s="69">
        <v>9.8771352378835804</v>
      </c>
      <c r="N41" s="69">
        <v>11.343863828574399</v>
      </c>
      <c r="O41" s="69">
        <v>12.057238119805501</v>
      </c>
      <c r="P41" s="69">
        <v>12.193682990484501</v>
      </c>
      <c r="Q41" s="69">
        <v>12.902898799380299</v>
      </c>
      <c r="R41" s="69">
        <v>12.8048249452996</v>
      </c>
      <c r="S41" s="69">
        <v>13.5275613057082</v>
      </c>
      <c r="T41" s="69">
        <v>13.377564945717401</v>
      </c>
      <c r="U41" s="69">
        <v>13.445452985307799</v>
      </c>
      <c r="V41" s="69">
        <v>13.4305549280132</v>
      </c>
      <c r="W41" s="69">
        <v>12.272756269942899</v>
      </c>
      <c r="X41" s="69">
        <v>11.2917585041171</v>
      </c>
      <c r="Y41" s="69">
        <v>12.584457997337701</v>
      </c>
      <c r="Z41" s="69">
        <v>12.462416581945</v>
      </c>
      <c r="AA41" s="69">
        <v>12.734600486322799</v>
      </c>
      <c r="AB41" s="69">
        <v>12.177269454974599</v>
      </c>
      <c r="AC41" s="69">
        <v>12.1013167881644</v>
      </c>
      <c r="AD41" s="69">
        <v>12.481166190152599</v>
      </c>
      <c r="AE41" s="69">
        <v>12.5807979120826</v>
      </c>
      <c r="AF41" s="69">
        <v>12.120845867237099</v>
      </c>
      <c r="AG41" s="69">
        <v>11.8640425429081</v>
      </c>
      <c r="AH41" s="69">
        <v>11.3982792946708</v>
      </c>
      <c r="AI41" s="69">
        <v>10.1819206174026</v>
      </c>
      <c r="AJ41" s="69">
        <v>13.1748135423775</v>
      </c>
      <c r="AK41" s="30">
        <f t="shared" si="4"/>
        <v>0.1380037856320826</v>
      </c>
      <c r="AL41" s="38">
        <f t="shared" si="5"/>
        <v>4.178889964864041E-3</v>
      </c>
      <c r="AM41" s="38">
        <f t="shared" si="6"/>
        <v>0.29394188360293705</v>
      </c>
      <c r="AN41" s="45">
        <f t="shared" si="11"/>
        <v>0.20750953661935626</v>
      </c>
    </row>
    <row r="42" spans="1:40" ht="14.5" hidden="1" outlineLevel="1" x14ac:dyDescent="0.35">
      <c r="A42" s="51" t="str">
        <f t="shared" si="20"/>
        <v/>
      </c>
      <c r="B42" s="13"/>
      <c r="C42" s="13"/>
      <c r="D42" s="17" t="s">
        <v>17</v>
      </c>
      <c r="E42" s="59">
        <f>SUBTOTAL(9,E43:E46)</f>
        <v>5.4050862145212477</v>
      </c>
      <c r="F42" s="67">
        <f t="shared" ref="F42:AH42" si="45">SUBTOTAL(9,F43:F46)</f>
        <v>5.4990010227967616</v>
      </c>
      <c r="G42" s="67">
        <f t="shared" si="45"/>
        <v>7.0485323815342973</v>
      </c>
      <c r="H42" s="67">
        <f t="shared" si="45"/>
        <v>5.2169901681634778</v>
      </c>
      <c r="I42" s="67">
        <f t="shared" si="45"/>
        <v>5.7195428599559506</v>
      </c>
      <c r="J42" s="67">
        <f t="shared" si="45"/>
        <v>5.5898040699994453</v>
      </c>
      <c r="K42" s="67">
        <f t="shared" si="45"/>
        <v>5.843598832890855</v>
      </c>
      <c r="L42" s="67">
        <f t="shared" si="45"/>
        <v>5.5995104447856141</v>
      </c>
      <c r="M42" s="67">
        <f t="shared" si="45"/>
        <v>5.2572056710419286</v>
      </c>
      <c r="N42" s="67">
        <f t="shared" si="45"/>
        <v>4.4170859884589539</v>
      </c>
      <c r="O42" s="67">
        <f t="shared" si="45"/>
        <v>4.7716334477549252</v>
      </c>
      <c r="P42" s="67">
        <f t="shared" si="45"/>
        <v>4.6131579913469292</v>
      </c>
      <c r="Q42" s="67">
        <f t="shared" si="45"/>
        <v>5.0187064482652142</v>
      </c>
      <c r="R42" s="67">
        <f t="shared" si="45"/>
        <v>4.950863159587632</v>
      </c>
      <c r="S42" s="67">
        <f t="shared" si="45"/>
        <v>4.9257589194386977</v>
      </c>
      <c r="T42" s="67">
        <f t="shared" si="45"/>
        <v>5.0219996965009281</v>
      </c>
      <c r="U42" s="67">
        <f t="shared" si="45"/>
        <v>5.1913175367001054</v>
      </c>
      <c r="V42" s="67">
        <f t="shared" si="45"/>
        <v>5.5133208794635413</v>
      </c>
      <c r="W42" s="67">
        <f t="shared" si="45"/>
        <v>6.2973258491030171</v>
      </c>
      <c r="X42" s="67">
        <f t="shared" si="45"/>
        <v>5.3860769282294232</v>
      </c>
      <c r="Y42" s="67">
        <f t="shared" si="45"/>
        <v>6.6603527440790007</v>
      </c>
      <c r="Z42" s="67">
        <f t="shared" si="45"/>
        <v>6.1011812671610199</v>
      </c>
      <c r="AA42" s="67">
        <f t="shared" si="45"/>
        <v>6.528454604369891</v>
      </c>
      <c r="AB42" s="67">
        <f t="shared" si="45"/>
        <v>6.080887127161958</v>
      </c>
      <c r="AC42" s="67">
        <f t="shared" si="45"/>
        <v>7.0254844063355204</v>
      </c>
      <c r="AD42" s="67">
        <f t="shared" si="45"/>
        <v>8.0198589589715752</v>
      </c>
      <c r="AE42" s="67">
        <f t="shared" ref="AE42:AF42" si="46">SUBTOTAL(9,AE43:AE46)</f>
        <v>7.4962100672485565</v>
      </c>
      <c r="AF42" s="67">
        <f t="shared" si="46"/>
        <v>7.2344368354102535</v>
      </c>
      <c r="AG42" s="67">
        <f t="shared" ref="AG42" si="47">SUBTOTAL(9,AG43:AG46)</f>
        <v>8.1827317976138456</v>
      </c>
      <c r="AH42" s="67">
        <f t="shared" si="45"/>
        <v>7.6825782142266901</v>
      </c>
      <c r="AI42" s="67">
        <f t="shared" ref="AI42:AJ42" si="48">SUBTOTAL(9,AI43:AI46)</f>
        <v>7.1383850056582974</v>
      </c>
      <c r="AJ42" s="67">
        <f t="shared" si="48"/>
        <v>6.517992229235567</v>
      </c>
      <c r="AK42" s="30">
        <f t="shared" si="4"/>
        <v>0.20589977116820046</v>
      </c>
      <c r="AL42" s="38">
        <f t="shared" si="5"/>
        <v>6.0578227891039393E-3</v>
      </c>
      <c r="AM42" s="38">
        <f t="shared" si="6"/>
        <v>-8.6909402607308395E-2</v>
      </c>
      <c r="AN42" s="45">
        <f t="shared" si="11"/>
        <v>0.10266145648488319</v>
      </c>
    </row>
    <row r="43" spans="1:40" ht="14.5" hidden="1" outlineLevel="2" x14ac:dyDescent="0.35">
      <c r="A43" s="51" t="str">
        <f t="shared" si="20"/>
        <v>SO2</v>
      </c>
      <c r="B43" s="13" t="s">
        <v>17</v>
      </c>
      <c r="C43" s="13" t="s">
        <v>5</v>
      </c>
      <c r="D43" s="18" t="s">
        <v>5</v>
      </c>
      <c r="E43" s="60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31" t="str">
        <f t="shared" si="4"/>
        <v/>
      </c>
      <c r="AL43" s="39" t="str">
        <f t="shared" si="5"/>
        <v/>
      </c>
      <c r="AM43" s="39" t="str">
        <f t="shared" si="6"/>
        <v/>
      </c>
      <c r="AN43" s="46">
        <f t="shared" si="11"/>
        <v>0</v>
      </c>
    </row>
    <row r="44" spans="1:40" ht="14.5" hidden="1" outlineLevel="2" x14ac:dyDescent="0.35">
      <c r="A44" s="51" t="str">
        <f t="shared" si="20"/>
        <v>SO2</v>
      </c>
      <c r="B44" s="13" t="s">
        <v>17</v>
      </c>
      <c r="C44" s="13" t="s">
        <v>6</v>
      </c>
      <c r="D44" s="18" t="s">
        <v>6</v>
      </c>
      <c r="E44" s="60">
        <v>3.8643350051500098</v>
      </c>
      <c r="F44" s="69">
        <v>3.9106223860355001</v>
      </c>
      <c r="G44" s="69">
        <v>3.8851316121198098</v>
      </c>
      <c r="H44" s="69">
        <v>3.94324246068531</v>
      </c>
      <c r="I44" s="69">
        <v>4.08525669397876</v>
      </c>
      <c r="J44" s="69">
        <v>4.0730043119910002</v>
      </c>
      <c r="K44" s="69">
        <v>3.9125475422070601</v>
      </c>
      <c r="L44" s="69">
        <v>3.9146024042978098</v>
      </c>
      <c r="M44" s="69">
        <v>4.0182127653863002</v>
      </c>
      <c r="N44" s="69">
        <v>3.46885240568173</v>
      </c>
      <c r="O44" s="69">
        <v>3.07908644566078</v>
      </c>
      <c r="P44" s="69">
        <v>3.2174282538201799</v>
      </c>
      <c r="Q44" s="69">
        <v>3.5669753097466201</v>
      </c>
      <c r="R44" s="69">
        <v>3.8520997837108699</v>
      </c>
      <c r="S44" s="69">
        <v>4.0268808452787104</v>
      </c>
      <c r="T44" s="69">
        <v>4.08682359233197</v>
      </c>
      <c r="U44" s="69">
        <v>4.2032796829278203</v>
      </c>
      <c r="V44" s="69">
        <v>4.3592541194718102</v>
      </c>
      <c r="W44" s="69">
        <v>4.6206155547908603</v>
      </c>
      <c r="X44" s="69">
        <v>4.4699553693082299</v>
      </c>
      <c r="Y44" s="69">
        <v>5.8354928008549098</v>
      </c>
      <c r="Z44" s="69">
        <v>5.0959721886643701</v>
      </c>
      <c r="AA44" s="69">
        <v>5.4937225986498701</v>
      </c>
      <c r="AB44" s="69">
        <v>5.02378727184872</v>
      </c>
      <c r="AC44" s="69">
        <v>5.7267863453340704</v>
      </c>
      <c r="AD44" s="69">
        <v>6.6203853839336997</v>
      </c>
      <c r="AE44" s="69">
        <v>6.16884041813337</v>
      </c>
      <c r="AF44" s="69">
        <v>5.7979090644260003</v>
      </c>
      <c r="AG44" s="69">
        <v>7.1201933749552797</v>
      </c>
      <c r="AH44" s="69">
        <v>6.4946589089252704</v>
      </c>
      <c r="AI44" s="69">
        <v>6.3279229742675298</v>
      </c>
      <c r="AJ44" s="69">
        <v>6.0091240956310399</v>
      </c>
      <c r="AK44" s="31">
        <f t="shared" si="4"/>
        <v>0.55502152055209075</v>
      </c>
      <c r="AL44" s="39">
        <f t="shared" si="5"/>
        <v>1.4343487694226331E-2</v>
      </c>
      <c r="AM44" s="39">
        <f t="shared" si="6"/>
        <v>-5.0379702776548352E-2</v>
      </c>
      <c r="AN44" s="46">
        <f t="shared" si="11"/>
        <v>9.4646543008879896E-2</v>
      </c>
    </row>
    <row r="45" spans="1:40" ht="14.5" hidden="1" outlineLevel="2" x14ac:dyDescent="0.35">
      <c r="A45" s="51" t="str">
        <f t="shared" si="20"/>
        <v>SO2</v>
      </c>
      <c r="B45" s="13" t="s">
        <v>17</v>
      </c>
      <c r="C45" s="13" t="s">
        <v>7</v>
      </c>
      <c r="D45" s="18" t="s">
        <v>7</v>
      </c>
      <c r="E45" s="60">
        <v>1.53920520546533</v>
      </c>
      <c r="F45" s="69">
        <v>1.58680374508151</v>
      </c>
      <c r="G45" s="69">
        <v>3.16160017380238</v>
      </c>
      <c r="H45" s="69">
        <v>1.2716771595053</v>
      </c>
      <c r="I45" s="69">
        <v>1.6319452949476401</v>
      </c>
      <c r="J45" s="69">
        <v>1.5142752827742501</v>
      </c>
      <c r="K45" s="69">
        <v>1.9284263111418301</v>
      </c>
      <c r="L45" s="69">
        <v>1.6820716494183401</v>
      </c>
      <c r="M45" s="69">
        <v>1.23635562152254</v>
      </c>
      <c r="N45" s="69">
        <v>0.94483692312209699</v>
      </c>
      <c r="O45" s="69">
        <v>1.68898814364366</v>
      </c>
      <c r="P45" s="69">
        <v>1.3917015517081399</v>
      </c>
      <c r="Q45" s="69">
        <v>1.44674887176234</v>
      </c>
      <c r="R45" s="69">
        <v>1.0936532064023701</v>
      </c>
      <c r="S45" s="69">
        <v>0.89344432523832196</v>
      </c>
      <c r="T45" s="69">
        <v>0.92989486436326796</v>
      </c>
      <c r="U45" s="69">
        <v>0.98283665733660397</v>
      </c>
      <c r="V45" s="69">
        <v>1.14895993860393</v>
      </c>
      <c r="W45" s="69">
        <v>1.6722146378416001</v>
      </c>
      <c r="X45" s="69">
        <v>0.91225886856225802</v>
      </c>
      <c r="Y45" s="69">
        <v>0.82032022594917298</v>
      </c>
      <c r="Z45" s="69">
        <v>1.0007315081211201</v>
      </c>
      <c r="AA45" s="69">
        <v>1.0301894617872001</v>
      </c>
      <c r="AB45" s="69">
        <v>1.0528158026621299</v>
      </c>
      <c r="AC45" s="69">
        <v>1.29439184823203</v>
      </c>
      <c r="AD45" s="69">
        <v>1.3949293266840901</v>
      </c>
      <c r="AE45" s="69">
        <v>1.32269154553049</v>
      </c>
      <c r="AF45" s="69">
        <v>1.43194550725914</v>
      </c>
      <c r="AG45" s="69">
        <v>1.0581157654022</v>
      </c>
      <c r="AH45" s="69">
        <v>1.1836202199336201</v>
      </c>
      <c r="AI45" s="69">
        <v>0.806890426818754</v>
      </c>
      <c r="AJ45" s="69">
        <v>0.50498604320396501</v>
      </c>
      <c r="AK45" s="31">
        <f t="shared" ref="AK45:AK77" si="49">IFERROR(AJ45/E45-1,"")</f>
        <v>-0.67191766152369636</v>
      </c>
      <c r="AL45" s="39">
        <f t="shared" ref="AL45:AL77" si="50">IFERROR(POWER(AJ45/E45,1/(AJ$11-E$11))-1,"")</f>
        <v>-3.5312738909680341E-2</v>
      </c>
      <c r="AM45" s="39">
        <f t="shared" ref="AM45:AM77" si="51">IFERROR(AJ45/AI45-1,"")</f>
        <v>-0.37415784545254449</v>
      </c>
      <c r="AN45" s="46">
        <f t="shared" si="11"/>
        <v>7.9537687184290055E-3</v>
      </c>
    </row>
    <row r="46" spans="1:40" ht="14.5" hidden="1" outlineLevel="2" x14ac:dyDescent="0.35">
      <c r="A46" s="51" t="str">
        <f t="shared" si="20"/>
        <v>SO2</v>
      </c>
      <c r="B46" s="13" t="s">
        <v>17</v>
      </c>
      <c r="C46" s="13" t="s">
        <v>8</v>
      </c>
      <c r="D46" s="18" t="s">
        <v>8</v>
      </c>
      <c r="E46" s="60">
        <v>1.5460039059080101E-3</v>
      </c>
      <c r="F46" s="69">
        <v>1.57489167975235E-3</v>
      </c>
      <c r="G46" s="69">
        <v>1.8005956121076401E-3</v>
      </c>
      <c r="H46" s="69">
        <v>2.07054797286799E-3</v>
      </c>
      <c r="I46" s="69">
        <v>2.3408710295509602E-3</v>
      </c>
      <c r="J46" s="69">
        <v>2.5244752341953098E-3</v>
      </c>
      <c r="K46" s="69">
        <v>2.6249795419646602E-3</v>
      </c>
      <c r="L46" s="69">
        <v>2.8363910694638801E-3</v>
      </c>
      <c r="M46" s="69">
        <v>2.6372841330882099E-3</v>
      </c>
      <c r="N46" s="69">
        <v>3.39665965512707E-3</v>
      </c>
      <c r="O46" s="69">
        <v>3.5588584504848901E-3</v>
      </c>
      <c r="P46" s="69">
        <v>4.0281858186092499E-3</v>
      </c>
      <c r="Q46" s="69">
        <v>4.9822667562536196E-3</v>
      </c>
      <c r="R46" s="69">
        <v>5.1101694743916999E-3</v>
      </c>
      <c r="S46" s="69">
        <v>5.4337489216652402E-3</v>
      </c>
      <c r="T46" s="69">
        <v>5.28123980569E-3</v>
      </c>
      <c r="U46" s="69">
        <v>5.2011964356819002E-3</v>
      </c>
      <c r="V46" s="69">
        <v>5.1068213878009703E-3</v>
      </c>
      <c r="W46" s="69">
        <v>4.4956564705566499E-3</v>
      </c>
      <c r="X46" s="69">
        <v>3.8626903589355798E-3</v>
      </c>
      <c r="Y46" s="69">
        <v>4.5397172749177999E-3</v>
      </c>
      <c r="Z46" s="69">
        <v>4.4775703755291002E-3</v>
      </c>
      <c r="AA46" s="69">
        <v>4.5425439328211897E-3</v>
      </c>
      <c r="AB46" s="69">
        <v>4.2840526511085898E-3</v>
      </c>
      <c r="AC46" s="69">
        <v>4.3062127694197001E-3</v>
      </c>
      <c r="AD46" s="69">
        <v>4.5442483537849803E-3</v>
      </c>
      <c r="AE46" s="69">
        <v>4.6781035846968104E-3</v>
      </c>
      <c r="AF46" s="69">
        <v>4.5822637251125304E-3</v>
      </c>
      <c r="AG46" s="69">
        <v>4.4226572563667299E-3</v>
      </c>
      <c r="AH46" s="69">
        <v>4.2990853677999097E-3</v>
      </c>
      <c r="AI46" s="69">
        <v>3.5716045720140602E-3</v>
      </c>
      <c r="AJ46" s="69">
        <v>3.88209040056274E-3</v>
      </c>
      <c r="AK46" s="30">
        <f t="shared" si="49"/>
        <v>1.5110482487964241</v>
      </c>
      <c r="AL46" s="38">
        <f t="shared" si="50"/>
        <v>3.0145453760933361E-2</v>
      </c>
      <c r="AM46" s="38">
        <f t="shared" si="51"/>
        <v>8.6931747982838425E-2</v>
      </c>
      <c r="AN46" s="45">
        <f t="shared" ref="AN46:AN78" si="52">AJ46/$AJ$13</f>
        <v>6.1144757574296097E-5</v>
      </c>
    </row>
    <row r="47" spans="1:40" ht="14.5" hidden="1" outlineLevel="1" x14ac:dyDescent="0.35">
      <c r="A47" s="51" t="str">
        <f t="shared" si="20"/>
        <v/>
      </c>
      <c r="B47" s="13"/>
      <c r="C47" s="13"/>
      <c r="D47" s="17" t="s">
        <v>18</v>
      </c>
      <c r="E47" s="59">
        <f>SUBTOTAL(9,E48:E50)</f>
        <v>2.0541858477581099E-2</v>
      </c>
      <c r="F47" s="67">
        <f t="shared" ref="F47:AH47" si="53">SUBTOTAL(9,F48:F50)</f>
        <v>1.9186833576572998E-2</v>
      </c>
      <c r="G47" s="67">
        <f t="shared" si="53"/>
        <v>2.3233343646256698E-2</v>
      </c>
      <c r="H47" s="67">
        <f t="shared" si="53"/>
        <v>1.638568948883614E-2</v>
      </c>
      <c r="I47" s="67">
        <f t="shared" si="53"/>
        <v>1.773617180732185E-2</v>
      </c>
      <c r="J47" s="67">
        <f t="shared" si="53"/>
        <v>1.8161439400569503E-2</v>
      </c>
      <c r="K47" s="67">
        <f t="shared" si="53"/>
        <v>1.9625224239586701E-2</v>
      </c>
      <c r="L47" s="67">
        <f t="shared" si="53"/>
        <v>1.9565299049411199E-2</v>
      </c>
      <c r="M47" s="67">
        <f t="shared" si="53"/>
        <v>1.8278105517386102E-2</v>
      </c>
      <c r="N47" s="67">
        <f t="shared" si="53"/>
        <v>1.5606614449965391E-2</v>
      </c>
      <c r="O47" s="67">
        <f t="shared" si="53"/>
        <v>2.09412082134929E-2</v>
      </c>
      <c r="P47" s="67">
        <f t="shared" si="53"/>
        <v>2.03420893919476E-2</v>
      </c>
      <c r="Q47" s="67">
        <f t="shared" si="53"/>
        <v>1.9433363863012899E-2</v>
      </c>
      <c r="R47" s="67">
        <f t="shared" si="53"/>
        <v>1.81888871555063E-2</v>
      </c>
      <c r="S47" s="67">
        <f t="shared" si="53"/>
        <v>2.1466288544131101E-2</v>
      </c>
      <c r="T47" s="67">
        <f t="shared" si="53"/>
        <v>2.22720740665894E-2</v>
      </c>
      <c r="U47" s="67">
        <f t="shared" si="53"/>
        <v>2.2095709966965901E-2</v>
      </c>
      <c r="V47" s="67">
        <f t="shared" si="53"/>
        <v>2.6347640134824601E-2</v>
      </c>
      <c r="W47" s="67">
        <f t="shared" si="53"/>
        <v>2.3098883724241501E-2</v>
      </c>
      <c r="X47" s="67">
        <f t="shared" si="53"/>
        <v>1.4032746237308619E-2</v>
      </c>
      <c r="Y47" s="67">
        <f t="shared" si="53"/>
        <v>1.5971088566797489E-2</v>
      </c>
      <c r="Z47" s="67">
        <f t="shared" si="53"/>
        <v>2.0285431986296801E-2</v>
      </c>
      <c r="AA47" s="67">
        <f t="shared" si="53"/>
        <v>2.0278510231711948E-2</v>
      </c>
      <c r="AB47" s="67">
        <f t="shared" si="53"/>
        <v>4.1743291718740798E-2</v>
      </c>
      <c r="AC47" s="67">
        <f t="shared" si="53"/>
        <v>1.649417152109146E-2</v>
      </c>
      <c r="AD47" s="67">
        <f t="shared" si="53"/>
        <v>1.6526300634630332E-2</v>
      </c>
      <c r="AE47" s="67">
        <f t="shared" ref="AE47:AF47" si="54">SUBTOTAL(9,AE48:AE50)</f>
        <v>1.8073187998693663E-2</v>
      </c>
      <c r="AF47" s="67">
        <f t="shared" si="54"/>
        <v>2.2394937708982699E-2</v>
      </c>
      <c r="AG47" s="67">
        <f t="shared" ref="AG47" si="55">SUBTOTAL(9,AG48:AG50)</f>
        <v>1.300388651888581E-2</v>
      </c>
      <c r="AH47" s="67">
        <f t="shared" si="53"/>
        <v>1.40697174424894E-2</v>
      </c>
      <c r="AI47" s="67">
        <f t="shared" ref="AI47:AJ47" si="56">SUBTOTAL(9,AI48:AI50)</f>
        <v>1.04690516775688E-2</v>
      </c>
      <c r="AJ47" s="67">
        <f t="shared" si="56"/>
        <v>1.4055364836402901E-2</v>
      </c>
      <c r="AK47" s="30">
        <f t="shared" si="49"/>
        <v>-0.31576956136940604</v>
      </c>
      <c r="AL47" s="38">
        <f t="shared" si="50"/>
        <v>-1.2166049762054709E-2</v>
      </c>
      <c r="AM47" s="38">
        <f t="shared" si="51"/>
        <v>0.34256332562749758</v>
      </c>
      <c r="AN47" s="45">
        <f t="shared" si="52"/>
        <v>2.2137863544227681E-4</v>
      </c>
    </row>
    <row r="48" spans="1:40" ht="14.5" hidden="1" outlineLevel="2" x14ac:dyDescent="0.35">
      <c r="A48" s="51" t="str">
        <f t="shared" si="20"/>
        <v>SO2</v>
      </c>
      <c r="B48" s="13" t="s">
        <v>18</v>
      </c>
      <c r="C48" s="13" t="s">
        <v>5</v>
      </c>
      <c r="D48" s="18" t="s">
        <v>5</v>
      </c>
      <c r="E48" s="60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31" t="str">
        <f t="shared" si="49"/>
        <v/>
      </c>
      <c r="AL48" s="39" t="str">
        <f t="shared" si="50"/>
        <v/>
      </c>
      <c r="AM48" s="39" t="str">
        <f t="shared" si="51"/>
        <v/>
      </c>
      <c r="AN48" s="46">
        <f t="shared" si="52"/>
        <v>0</v>
      </c>
    </row>
    <row r="49" spans="1:40" ht="14.5" hidden="1" outlineLevel="2" x14ac:dyDescent="0.35">
      <c r="A49" s="51" t="str">
        <f t="shared" si="20"/>
        <v>SO2</v>
      </c>
      <c r="B49" s="13" t="s">
        <v>18</v>
      </c>
      <c r="C49" s="13" t="s">
        <v>6</v>
      </c>
      <c r="D49" s="18" t="s">
        <v>6</v>
      </c>
      <c r="E49" s="60">
        <v>7.7433628318584E-3</v>
      </c>
      <c r="F49" s="69">
        <v>7.7433628318584E-3</v>
      </c>
      <c r="G49" s="69">
        <v>7.7433628318584E-3</v>
      </c>
      <c r="H49" s="69">
        <v>7.7433628318584E-3</v>
      </c>
      <c r="I49" s="69">
        <v>7.7433628318584E-3</v>
      </c>
      <c r="J49" s="69">
        <v>7.7433628318584E-3</v>
      </c>
      <c r="K49" s="69">
        <v>7.7433628318584E-3</v>
      </c>
      <c r="L49" s="69">
        <v>7.7433628318584E-3</v>
      </c>
      <c r="M49" s="69">
        <v>7.7433628318584E-3</v>
      </c>
      <c r="N49" s="69">
        <v>7.7433628318584E-3</v>
      </c>
      <c r="O49" s="69">
        <v>7.7433628318584E-3</v>
      </c>
      <c r="P49" s="69">
        <v>7.7433628318584E-3</v>
      </c>
      <c r="Q49" s="69">
        <v>7.7433628318584E-3</v>
      </c>
      <c r="R49" s="69">
        <v>7.7433628318584E-3</v>
      </c>
      <c r="S49" s="69">
        <v>7.7433628318584E-3</v>
      </c>
      <c r="T49" s="69">
        <v>7.7433628318584E-3</v>
      </c>
      <c r="U49" s="69">
        <v>7.7433628318584E-3</v>
      </c>
      <c r="V49" s="69">
        <v>7.7433628318584E-3</v>
      </c>
      <c r="W49" s="69">
        <v>7.7433628318584E-3</v>
      </c>
      <c r="X49" s="69">
        <v>4.8093184457964596E-3</v>
      </c>
      <c r="Y49" s="69">
        <v>8.0082203412610593E-3</v>
      </c>
      <c r="Z49" s="69">
        <v>1.02384863108407E-2</v>
      </c>
      <c r="AA49" s="69">
        <v>1.0466910766150399E-2</v>
      </c>
      <c r="AB49" s="69">
        <v>2.9382699843041499E-2</v>
      </c>
      <c r="AC49" s="69">
        <v>6.3308263274336203E-4</v>
      </c>
      <c r="AD49" s="69">
        <v>7.5468293141592899E-4</v>
      </c>
      <c r="AE49" s="69">
        <v>5.5075334070796397E-4</v>
      </c>
      <c r="AF49" s="69">
        <v>6.9337546178761004E-3</v>
      </c>
      <c r="AG49" s="69">
        <v>4.4508268805309698E-5</v>
      </c>
      <c r="AH49" s="69">
        <v>0</v>
      </c>
      <c r="AI49" s="69">
        <v>0</v>
      </c>
      <c r="AJ49" s="69">
        <v>0</v>
      </c>
      <c r="AK49" s="31">
        <f t="shared" si="49"/>
        <v>-1</v>
      </c>
      <c r="AL49" s="39">
        <f t="shared" si="50"/>
        <v>-1</v>
      </c>
      <c r="AM49" s="39" t="str">
        <f t="shared" si="51"/>
        <v/>
      </c>
      <c r="AN49" s="46">
        <f t="shared" si="52"/>
        <v>0</v>
      </c>
    </row>
    <row r="50" spans="1:40" ht="14.5" hidden="1" outlineLevel="2" x14ac:dyDescent="0.35">
      <c r="A50" s="51" t="str">
        <f t="shared" si="20"/>
        <v>SO2</v>
      </c>
      <c r="B50" s="13" t="s">
        <v>18</v>
      </c>
      <c r="C50" s="13" t="s">
        <v>7</v>
      </c>
      <c r="D50" s="18" t="s">
        <v>7</v>
      </c>
      <c r="E50" s="60">
        <v>1.2798495645722699E-2</v>
      </c>
      <c r="F50" s="69">
        <v>1.14434707447146E-2</v>
      </c>
      <c r="G50" s="69">
        <v>1.5489980814398299E-2</v>
      </c>
      <c r="H50" s="69">
        <v>8.6423266569777401E-3</v>
      </c>
      <c r="I50" s="69">
        <v>9.9928089754634502E-3</v>
      </c>
      <c r="J50" s="69">
        <v>1.0418076568711101E-2</v>
      </c>
      <c r="K50" s="69">
        <v>1.18818614077283E-2</v>
      </c>
      <c r="L50" s="69">
        <v>1.18219362175528E-2</v>
      </c>
      <c r="M50" s="69">
        <v>1.05347426855277E-2</v>
      </c>
      <c r="N50" s="69">
        <v>7.8632516181069909E-3</v>
      </c>
      <c r="O50" s="69">
        <v>1.31978453816345E-2</v>
      </c>
      <c r="P50" s="69">
        <v>1.25987265600892E-2</v>
      </c>
      <c r="Q50" s="69">
        <v>1.1690001031154499E-2</v>
      </c>
      <c r="R50" s="69">
        <v>1.04455243236479E-2</v>
      </c>
      <c r="S50" s="69">
        <v>1.37229257122727E-2</v>
      </c>
      <c r="T50" s="69">
        <v>1.4528711234731E-2</v>
      </c>
      <c r="U50" s="69">
        <v>1.43523471351075E-2</v>
      </c>
      <c r="V50" s="69">
        <v>1.86042773029662E-2</v>
      </c>
      <c r="W50" s="69">
        <v>1.5355520892383101E-2</v>
      </c>
      <c r="X50" s="69">
        <v>9.2234277915121607E-3</v>
      </c>
      <c r="Y50" s="69">
        <v>7.9628682255364295E-3</v>
      </c>
      <c r="Z50" s="69">
        <v>1.0046945675456101E-2</v>
      </c>
      <c r="AA50" s="69">
        <v>9.8115994655615501E-3</v>
      </c>
      <c r="AB50" s="69">
        <v>1.23605918756993E-2</v>
      </c>
      <c r="AC50" s="69">
        <v>1.5861088888348099E-2</v>
      </c>
      <c r="AD50" s="69">
        <v>1.5771617703214402E-2</v>
      </c>
      <c r="AE50" s="69">
        <v>1.7522434657985701E-2</v>
      </c>
      <c r="AF50" s="69">
        <v>1.54611830911066E-2</v>
      </c>
      <c r="AG50" s="69">
        <v>1.29593782500805E-2</v>
      </c>
      <c r="AH50" s="69">
        <v>1.40697174424894E-2</v>
      </c>
      <c r="AI50" s="69">
        <v>1.04690516775688E-2</v>
      </c>
      <c r="AJ50" s="69">
        <v>1.4055364836402901E-2</v>
      </c>
      <c r="AK50" s="31">
        <f t="shared" si="49"/>
        <v>9.8204447262538297E-2</v>
      </c>
      <c r="AL50" s="39">
        <f t="shared" si="50"/>
        <v>3.026393712248554E-3</v>
      </c>
      <c r="AM50" s="39">
        <f t="shared" si="51"/>
        <v>0.34256332562749758</v>
      </c>
      <c r="AN50" s="46">
        <f t="shared" si="52"/>
        <v>2.2137863544227681E-4</v>
      </c>
    </row>
    <row r="51" spans="1:40" ht="14.5" hidden="1" outlineLevel="1" x14ac:dyDescent="0.35">
      <c r="A51" s="51" t="str">
        <f t="shared" si="20"/>
        <v/>
      </c>
      <c r="B51" s="13"/>
      <c r="C51" s="13"/>
      <c r="D51" s="17" t="s">
        <v>19</v>
      </c>
      <c r="E51" s="59">
        <f>SUBTOTAL(9,E52:E54)</f>
        <v>0.29837631481637783</v>
      </c>
      <c r="F51" s="67">
        <f t="shared" ref="F51:AH51" si="57">SUBTOTAL(9,F52:F54)</f>
        <v>0.32074701086116181</v>
      </c>
      <c r="G51" s="67">
        <f t="shared" si="57"/>
        <v>0.5475702797865678</v>
      </c>
      <c r="H51" s="67">
        <f t="shared" si="57"/>
        <v>0.26805835577141063</v>
      </c>
      <c r="I51" s="67">
        <f t="shared" si="57"/>
        <v>0.32627225406351262</v>
      </c>
      <c r="J51" s="67">
        <f t="shared" si="57"/>
        <v>0.29132011918152501</v>
      </c>
      <c r="K51" s="67">
        <f t="shared" si="57"/>
        <v>0.35211228100292502</v>
      </c>
      <c r="L51" s="67">
        <f t="shared" si="57"/>
        <v>0.30687275805821701</v>
      </c>
      <c r="M51" s="67">
        <f t="shared" si="57"/>
        <v>0.23008639208939599</v>
      </c>
      <c r="N51" s="67">
        <f t="shared" si="57"/>
        <v>0.20116093758081999</v>
      </c>
      <c r="O51" s="67">
        <f t="shared" si="57"/>
        <v>0.26626756014632602</v>
      </c>
      <c r="P51" s="67">
        <f t="shared" si="57"/>
        <v>0.224004326788035</v>
      </c>
      <c r="Q51" s="67">
        <f t="shared" si="57"/>
        <v>0.22414670690847799</v>
      </c>
      <c r="R51" s="67">
        <f t="shared" si="57"/>
        <v>0.19026078687049131</v>
      </c>
      <c r="S51" s="67">
        <f t="shared" si="57"/>
        <v>0.1965484444337765</v>
      </c>
      <c r="T51" s="67">
        <f t="shared" si="57"/>
        <v>0.18987862637573599</v>
      </c>
      <c r="U51" s="67">
        <f t="shared" si="57"/>
        <v>0.14235875666563769</v>
      </c>
      <c r="V51" s="67">
        <f t="shared" si="57"/>
        <v>0.1395692361623232</v>
      </c>
      <c r="W51" s="67">
        <f t="shared" si="57"/>
        <v>0.1921119677117685</v>
      </c>
      <c r="X51" s="67">
        <f t="shared" si="57"/>
        <v>8.5881561164581011E-2</v>
      </c>
      <c r="Y51" s="67">
        <f t="shared" si="57"/>
        <v>0.1000177499635069</v>
      </c>
      <c r="Z51" s="67">
        <f t="shared" si="57"/>
        <v>8.5620277547821103E-2</v>
      </c>
      <c r="AA51" s="67">
        <f t="shared" si="57"/>
        <v>7.5408455502423297E-2</v>
      </c>
      <c r="AB51" s="67">
        <f t="shared" si="57"/>
        <v>7.50480821731912E-2</v>
      </c>
      <c r="AC51" s="67">
        <f t="shared" si="57"/>
        <v>7.1974735399172207E-2</v>
      </c>
      <c r="AD51" s="67">
        <f t="shared" si="57"/>
        <v>9.9062191142696487E-2</v>
      </c>
      <c r="AE51" s="67">
        <f t="shared" ref="AE51:AF51" si="58">SUBTOTAL(9,AE52:AE54)</f>
        <v>6.42149727423144E-2</v>
      </c>
      <c r="AF51" s="67">
        <f t="shared" si="58"/>
        <v>5.9272701342830671E-2</v>
      </c>
      <c r="AG51" s="67">
        <f t="shared" ref="AG51" si="59">SUBTOTAL(9,AG52:AG54)</f>
        <v>0.13510579668649431</v>
      </c>
      <c r="AH51" s="67">
        <f t="shared" si="57"/>
        <v>0.16723793045286828</v>
      </c>
      <c r="AI51" s="67">
        <f t="shared" ref="AI51:AJ51" si="60">SUBTOTAL(9,AI52:AI54)</f>
        <v>0.1101593289298822</v>
      </c>
      <c r="AJ51" s="67">
        <f t="shared" si="60"/>
        <v>0.11636823643052245</v>
      </c>
      <c r="AK51" s="30">
        <f t="shared" si="49"/>
        <v>-0.60999506109546253</v>
      </c>
      <c r="AL51" s="38">
        <f t="shared" si="50"/>
        <v>-2.9917403926654873E-2</v>
      </c>
      <c r="AM51" s="38">
        <f t="shared" si="51"/>
        <v>5.6362974983192649E-2</v>
      </c>
      <c r="AN51" s="45">
        <f t="shared" si="52"/>
        <v>1.8328546921167125E-3</v>
      </c>
    </row>
    <row r="52" spans="1:40" ht="14.5" hidden="1" outlineLevel="2" x14ac:dyDescent="0.35">
      <c r="A52" s="51" t="str">
        <f t="shared" si="20"/>
        <v>SO2</v>
      </c>
      <c r="B52" s="13" t="s">
        <v>19</v>
      </c>
      <c r="C52" s="13" t="s">
        <v>5</v>
      </c>
      <c r="D52" s="18" t="s">
        <v>5</v>
      </c>
      <c r="E52" s="60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31" t="str">
        <f t="shared" si="49"/>
        <v/>
      </c>
      <c r="AL52" s="39" t="str">
        <f t="shared" si="50"/>
        <v/>
      </c>
      <c r="AM52" s="39" t="str">
        <f t="shared" si="51"/>
        <v/>
      </c>
      <c r="AN52" s="46">
        <f t="shared" si="52"/>
        <v>0</v>
      </c>
    </row>
    <row r="53" spans="1:40" ht="14.5" hidden="1" outlineLevel="2" x14ac:dyDescent="0.35">
      <c r="A53" s="51" t="str">
        <f t="shared" si="20"/>
        <v>SO2</v>
      </c>
      <c r="B53" s="13" t="s">
        <v>19</v>
      </c>
      <c r="C53" s="13" t="s">
        <v>6</v>
      </c>
      <c r="D53" s="18" t="s">
        <v>6</v>
      </c>
      <c r="E53" s="60">
        <v>9.7429181177678806E-2</v>
      </c>
      <c r="F53" s="69">
        <v>9.7429181177678806E-2</v>
      </c>
      <c r="G53" s="69">
        <v>9.7429181177678806E-2</v>
      </c>
      <c r="H53" s="69">
        <v>9.8909024445993601E-2</v>
      </c>
      <c r="I53" s="69">
        <v>9.8909024445993601E-2</v>
      </c>
      <c r="J53" s="69">
        <v>0.10038886771430799</v>
      </c>
      <c r="K53" s="69">
        <v>0.10038886771430799</v>
      </c>
      <c r="L53" s="69">
        <v>0.10038886771430799</v>
      </c>
      <c r="M53" s="69">
        <v>0.10038886771430799</v>
      </c>
      <c r="N53" s="69">
        <v>0.10038886771430799</v>
      </c>
      <c r="O53" s="69">
        <v>0.10079480722084801</v>
      </c>
      <c r="P53" s="69">
        <v>0.106214196747866</v>
      </c>
      <c r="Q53" s="69">
        <v>0.11285795772547599</v>
      </c>
      <c r="R53" s="69">
        <v>0.12463473774738899</v>
      </c>
      <c r="S53" s="69">
        <v>0.16079603293083899</v>
      </c>
      <c r="T53" s="69">
        <v>0.15307319336452499</v>
      </c>
      <c r="U53" s="69">
        <v>0.101990902103739</v>
      </c>
      <c r="V53" s="69">
        <v>9.48472378613857E-2</v>
      </c>
      <c r="W53" s="69">
        <v>9.8354945830265703E-2</v>
      </c>
      <c r="X53" s="69">
        <v>4.4680659369469002E-2</v>
      </c>
      <c r="Y53" s="69">
        <v>5.9071856382743301E-2</v>
      </c>
      <c r="Z53" s="69">
        <v>3.8542564297566299E-2</v>
      </c>
      <c r="AA53" s="69">
        <v>3.2909000575221198E-2</v>
      </c>
      <c r="AB53" s="69">
        <v>3.6484312239955699E-2</v>
      </c>
      <c r="AC53" s="69">
        <v>2.38188030530973E-2</v>
      </c>
      <c r="AD53" s="69">
        <v>4.6607829431498597E-2</v>
      </c>
      <c r="AE53" s="69">
        <v>2.19972528318584E-2</v>
      </c>
      <c r="AF53" s="69">
        <v>6.6526467975663696E-3</v>
      </c>
      <c r="AG53" s="69">
        <v>9.7485528130799706E-2</v>
      </c>
      <c r="AH53" s="69">
        <v>0.12564919743962499</v>
      </c>
      <c r="AI53" s="69">
        <v>8.8469873814796499E-2</v>
      </c>
      <c r="AJ53" s="69">
        <v>0.11102605167829301</v>
      </c>
      <c r="AK53" s="31">
        <f t="shared" si="49"/>
        <v>0.13955644845067483</v>
      </c>
      <c r="AL53" s="39">
        <f t="shared" si="50"/>
        <v>4.2230568008727598E-3</v>
      </c>
      <c r="AM53" s="39">
        <f t="shared" si="51"/>
        <v>0.25495885651103989</v>
      </c>
      <c r="AN53" s="46">
        <f t="shared" si="52"/>
        <v>1.7487127588055201E-3</v>
      </c>
    </row>
    <row r="54" spans="1:40" ht="14.5" hidden="1" outlineLevel="2" x14ac:dyDescent="0.35">
      <c r="A54" s="51" t="str">
        <f t="shared" si="20"/>
        <v>SO2</v>
      </c>
      <c r="B54" s="13" t="s">
        <v>19</v>
      </c>
      <c r="C54" s="13" t="s">
        <v>7</v>
      </c>
      <c r="D54" s="18" t="s">
        <v>7</v>
      </c>
      <c r="E54" s="60">
        <v>0.20094713363869901</v>
      </c>
      <c r="F54" s="69">
        <v>0.22331782968348299</v>
      </c>
      <c r="G54" s="69">
        <v>0.45014109860888901</v>
      </c>
      <c r="H54" s="69">
        <v>0.16914933132541701</v>
      </c>
      <c r="I54" s="69">
        <v>0.22736322961751901</v>
      </c>
      <c r="J54" s="69">
        <v>0.19093125146721701</v>
      </c>
      <c r="K54" s="69">
        <v>0.25172341328861703</v>
      </c>
      <c r="L54" s="69">
        <v>0.20648389034390899</v>
      </c>
      <c r="M54" s="69">
        <v>0.129697524375088</v>
      </c>
      <c r="N54" s="69">
        <v>0.10077206986651201</v>
      </c>
      <c r="O54" s="69">
        <v>0.165472752925478</v>
      </c>
      <c r="P54" s="69">
        <v>0.117790130040169</v>
      </c>
      <c r="Q54" s="69">
        <v>0.11128874918300199</v>
      </c>
      <c r="R54" s="69">
        <v>6.5626049123102298E-2</v>
      </c>
      <c r="S54" s="69">
        <v>3.5752411502937502E-2</v>
      </c>
      <c r="T54" s="69">
        <v>3.6805433011211003E-2</v>
      </c>
      <c r="U54" s="69">
        <v>4.0367854561898703E-2</v>
      </c>
      <c r="V54" s="69">
        <v>4.4721998300937503E-2</v>
      </c>
      <c r="W54" s="69">
        <v>9.3757021881502797E-2</v>
      </c>
      <c r="X54" s="69">
        <v>4.1200901795112002E-2</v>
      </c>
      <c r="Y54" s="69">
        <v>4.0945893580763601E-2</v>
      </c>
      <c r="Z54" s="69">
        <v>4.7077713250254803E-2</v>
      </c>
      <c r="AA54" s="69">
        <v>4.2499454927202099E-2</v>
      </c>
      <c r="AB54" s="69">
        <v>3.8563769933235501E-2</v>
      </c>
      <c r="AC54" s="69">
        <v>4.8155932346074903E-2</v>
      </c>
      <c r="AD54" s="69">
        <v>5.2454361711197897E-2</v>
      </c>
      <c r="AE54" s="69">
        <v>4.2217719910456003E-2</v>
      </c>
      <c r="AF54" s="69">
        <v>5.2620054545264298E-2</v>
      </c>
      <c r="AG54" s="69">
        <v>3.76202685556946E-2</v>
      </c>
      <c r="AH54" s="69">
        <v>4.1588733013243298E-2</v>
      </c>
      <c r="AI54" s="69">
        <v>2.1689455115085701E-2</v>
      </c>
      <c r="AJ54" s="69">
        <v>5.3421847522294504E-3</v>
      </c>
      <c r="AK54" s="31">
        <f t="shared" si="49"/>
        <v>-0.97341497410042854</v>
      </c>
      <c r="AL54" s="39">
        <f t="shared" si="50"/>
        <v>-0.11042649068108656</v>
      </c>
      <c r="AM54" s="39">
        <f t="shared" si="51"/>
        <v>-0.75369668237936538</v>
      </c>
      <c r="AN54" s="46">
        <f t="shared" si="52"/>
        <v>8.4141933311192537E-5</v>
      </c>
    </row>
    <row r="55" spans="1:40" ht="14.5" hidden="1" outlineLevel="1" x14ac:dyDescent="0.35">
      <c r="A55" s="51" t="str">
        <f t="shared" si="20"/>
        <v/>
      </c>
      <c r="B55" s="13"/>
      <c r="C55" s="13"/>
      <c r="D55" s="17" t="s">
        <v>20</v>
      </c>
      <c r="E55" s="59">
        <f>SUBTOTAL(9,E56:E58)</f>
        <v>2.3348954988517599E-2</v>
      </c>
      <c r="F55" s="67">
        <f t="shared" ref="F55:AH55" si="61">SUBTOTAL(9,F56:F58)</f>
        <v>2.0655459039400199E-2</v>
      </c>
      <c r="G55" s="67">
        <f t="shared" si="61"/>
        <v>2.25508968095024E-2</v>
      </c>
      <c r="H55" s="67">
        <f t="shared" si="61"/>
        <v>1.6936160566352401E-2</v>
      </c>
      <c r="I55" s="67">
        <f t="shared" si="61"/>
        <v>1.8256383837345E-2</v>
      </c>
      <c r="J55" s="67">
        <f t="shared" si="61"/>
        <v>1.9861385021631799E-2</v>
      </c>
      <c r="K55" s="67">
        <f t="shared" si="61"/>
        <v>1.9796964066304101E-2</v>
      </c>
      <c r="L55" s="67">
        <f t="shared" si="61"/>
        <v>2.4023427661310201E-2</v>
      </c>
      <c r="M55" s="67">
        <f t="shared" si="61"/>
        <v>2.3229525260198301E-2</v>
      </c>
      <c r="N55" s="67">
        <f t="shared" si="61"/>
        <v>1.8756358347359101E-2</v>
      </c>
      <c r="O55" s="67">
        <f t="shared" si="61"/>
        <v>3.0003085409896699E-2</v>
      </c>
      <c r="P55" s="67">
        <f t="shared" si="61"/>
        <v>2.9182466940154899E-2</v>
      </c>
      <c r="Q55" s="67">
        <f t="shared" si="61"/>
        <v>2.9658973395862601E-2</v>
      </c>
      <c r="R55" s="67">
        <f t="shared" si="61"/>
        <v>3.0283795987260199E-2</v>
      </c>
      <c r="S55" s="67">
        <f t="shared" si="61"/>
        <v>4.0948932426583699E-2</v>
      </c>
      <c r="T55" s="67">
        <f t="shared" si="61"/>
        <v>4.1442527613491299E-2</v>
      </c>
      <c r="U55" s="67">
        <f t="shared" si="61"/>
        <v>4.1558325763943499E-2</v>
      </c>
      <c r="V55" s="67">
        <f t="shared" si="61"/>
        <v>4.9066122275736902E-2</v>
      </c>
      <c r="W55" s="67">
        <f t="shared" si="61"/>
        <v>3.4720640742291198E-2</v>
      </c>
      <c r="X55" s="67">
        <f t="shared" si="61"/>
        <v>2.327333038210171E-2</v>
      </c>
      <c r="Y55" s="67">
        <f t="shared" si="61"/>
        <v>1.7150953718573302E-2</v>
      </c>
      <c r="Z55" s="67">
        <f t="shared" si="61"/>
        <v>1.9020378879128198E-2</v>
      </c>
      <c r="AA55" s="67">
        <f t="shared" si="61"/>
        <v>3.0229963378190269E-2</v>
      </c>
      <c r="AB55" s="67">
        <f t="shared" si="61"/>
        <v>3.6249578934081227E-2</v>
      </c>
      <c r="AC55" s="67">
        <f t="shared" si="61"/>
        <v>3.4912442393324097E-2</v>
      </c>
      <c r="AD55" s="67">
        <f t="shared" si="61"/>
        <v>6.1850091323133599E-2</v>
      </c>
      <c r="AE55" s="67">
        <f t="shared" ref="AE55:AF55" si="62">SUBTOTAL(9,AE56:AE58)</f>
        <v>4.1882886227932854E-2</v>
      </c>
      <c r="AF55" s="67">
        <f t="shared" si="62"/>
        <v>9.97961888554494E-2</v>
      </c>
      <c r="AG55" s="67">
        <f t="shared" ref="AG55" si="63">SUBTOTAL(9,AG56:AG58)</f>
        <v>2.5211882783080047E-2</v>
      </c>
      <c r="AH55" s="67">
        <f t="shared" si="61"/>
        <v>2.7800993270161899E-2</v>
      </c>
      <c r="AI55" s="67">
        <f t="shared" ref="AI55:AJ55" si="64">SUBTOTAL(9,AI56:AI58)</f>
        <v>2.04704491330031E-2</v>
      </c>
      <c r="AJ55" s="67">
        <f t="shared" si="64"/>
        <v>2.7280123650188701E-2</v>
      </c>
      <c r="AK55" s="30">
        <f t="shared" si="49"/>
        <v>0.1683659360174512</v>
      </c>
      <c r="AL55" s="38">
        <f t="shared" si="50"/>
        <v>5.0321718578123509E-3</v>
      </c>
      <c r="AM55" s="38">
        <f t="shared" si="51"/>
        <v>0.3326587742623992</v>
      </c>
      <c r="AN55" s="45">
        <f t="shared" si="52"/>
        <v>4.296748336787351E-4</v>
      </c>
    </row>
    <row r="56" spans="1:40" ht="14.5" hidden="1" outlineLevel="2" x14ac:dyDescent="0.35">
      <c r="A56" s="51" t="str">
        <f t="shared" si="20"/>
        <v>SO2</v>
      </c>
      <c r="B56" s="13" t="s">
        <v>20</v>
      </c>
      <c r="C56" s="13" t="s">
        <v>5</v>
      </c>
      <c r="D56" s="18" t="s">
        <v>5</v>
      </c>
      <c r="E56" s="60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31" t="str">
        <f t="shared" si="49"/>
        <v/>
      </c>
      <c r="AL56" s="39" t="str">
        <f t="shared" si="50"/>
        <v/>
      </c>
      <c r="AM56" s="39" t="str">
        <f t="shared" si="51"/>
        <v/>
      </c>
      <c r="AN56" s="46">
        <f t="shared" si="52"/>
        <v>0</v>
      </c>
    </row>
    <row r="57" spans="1:40" ht="14.5" hidden="1" outlineLevel="2" x14ac:dyDescent="0.35">
      <c r="A57" s="51" t="str">
        <f t="shared" si="20"/>
        <v>SO2</v>
      </c>
      <c r="B57" s="13" t="s">
        <v>20</v>
      </c>
      <c r="C57" s="13" t="s">
        <v>6</v>
      </c>
      <c r="D57" s="18" t="s">
        <v>6</v>
      </c>
      <c r="E57" s="6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2.60121397676991E-3</v>
      </c>
      <c r="Y57" s="69">
        <v>0</v>
      </c>
      <c r="Z57" s="69">
        <v>0</v>
      </c>
      <c r="AA57" s="69">
        <v>9.8069832743362707E-3</v>
      </c>
      <c r="AB57" s="69">
        <v>9.41740415929203E-3</v>
      </c>
      <c r="AC57" s="69">
        <v>0</v>
      </c>
      <c r="AD57" s="69">
        <v>2.7417382101769899E-2</v>
      </c>
      <c r="AE57" s="69">
        <v>4.2662833407079602E-3</v>
      </c>
      <c r="AF57" s="69">
        <v>6.9522548228805298E-2</v>
      </c>
      <c r="AG57" s="69">
        <v>5.9130672321354699E-4</v>
      </c>
      <c r="AH57" s="69">
        <v>0</v>
      </c>
      <c r="AI57" s="69">
        <v>0</v>
      </c>
      <c r="AJ57" s="69">
        <v>0</v>
      </c>
      <c r="AK57" s="31" t="str">
        <f t="shared" si="49"/>
        <v/>
      </c>
      <c r="AL57" s="39" t="str">
        <f t="shared" si="50"/>
        <v/>
      </c>
      <c r="AM57" s="39" t="str">
        <f t="shared" si="51"/>
        <v/>
      </c>
      <c r="AN57" s="46">
        <f t="shared" si="52"/>
        <v>0</v>
      </c>
    </row>
    <row r="58" spans="1:40" ht="14.5" hidden="1" outlineLevel="2" x14ac:dyDescent="0.35">
      <c r="A58" s="51" t="str">
        <f t="shared" si="20"/>
        <v>SO2</v>
      </c>
      <c r="B58" s="13" t="s">
        <v>20</v>
      </c>
      <c r="C58" s="13" t="s">
        <v>7</v>
      </c>
      <c r="D58" s="18" t="s">
        <v>7</v>
      </c>
      <c r="E58" s="60">
        <v>2.3348954988517599E-2</v>
      </c>
      <c r="F58" s="69">
        <v>2.0655459039400199E-2</v>
      </c>
      <c r="G58" s="69">
        <v>2.25508968095024E-2</v>
      </c>
      <c r="H58" s="69">
        <v>1.6936160566352401E-2</v>
      </c>
      <c r="I58" s="69">
        <v>1.8256383837345E-2</v>
      </c>
      <c r="J58" s="69">
        <v>1.9861385021631799E-2</v>
      </c>
      <c r="K58" s="69">
        <v>1.9796964066304101E-2</v>
      </c>
      <c r="L58" s="69">
        <v>2.4023427661310201E-2</v>
      </c>
      <c r="M58" s="69">
        <v>2.3229525260198301E-2</v>
      </c>
      <c r="N58" s="69">
        <v>1.8756358347359101E-2</v>
      </c>
      <c r="O58" s="69">
        <v>3.0003085409896699E-2</v>
      </c>
      <c r="P58" s="69">
        <v>2.9182466940154899E-2</v>
      </c>
      <c r="Q58" s="69">
        <v>2.9658973395862601E-2</v>
      </c>
      <c r="R58" s="69">
        <v>3.0283795987260199E-2</v>
      </c>
      <c r="S58" s="69">
        <v>4.0948932426583699E-2</v>
      </c>
      <c r="T58" s="69">
        <v>4.1442527613491299E-2</v>
      </c>
      <c r="U58" s="69">
        <v>4.1558325763943499E-2</v>
      </c>
      <c r="V58" s="69">
        <v>4.9066122275736902E-2</v>
      </c>
      <c r="W58" s="69">
        <v>3.4720640742291198E-2</v>
      </c>
      <c r="X58" s="69">
        <v>2.06721164053318E-2</v>
      </c>
      <c r="Y58" s="69">
        <v>1.7150953718573302E-2</v>
      </c>
      <c r="Z58" s="69">
        <v>1.9020378879128198E-2</v>
      </c>
      <c r="AA58" s="69">
        <v>2.0422980103853999E-2</v>
      </c>
      <c r="AB58" s="69">
        <v>2.6832174774789198E-2</v>
      </c>
      <c r="AC58" s="69">
        <v>3.4912442393324097E-2</v>
      </c>
      <c r="AD58" s="69">
        <v>3.4432709221363697E-2</v>
      </c>
      <c r="AE58" s="69">
        <v>3.7616602887224897E-2</v>
      </c>
      <c r="AF58" s="69">
        <v>3.0273640626644099E-2</v>
      </c>
      <c r="AG58" s="69">
        <v>2.4620576059866499E-2</v>
      </c>
      <c r="AH58" s="69">
        <v>2.7800993270161899E-2</v>
      </c>
      <c r="AI58" s="69">
        <v>2.04704491330031E-2</v>
      </c>
      <c r="AJ58" s="69">
        <v>2.7280123650188701E-2</v>
      </c>
      <c r="AK58" s="31">
        <f t="shared" si="49"/>
        <v>0.1683659360174512</v>
      </c>
      <c r="AL58" s="39">
        <f t="shared" si="50"/>
        <v>5.0321718578123509E-3</v>
      </c>
      <c r="AM58" s="39">
        <f t="shared" si="51"/>
        <v>0.3326587742623992</v>
      </c>
      <c r="AN58" s="46">
        <f t="shared" si="52"/>
        <v>4.296748336787351E-4</v>
      </c>
    </row>
    <row r="59" spans="1:40" ht="14.5" hidden="1" outlineLevel="1" x14ac:dyDescent="0.35">
      <c r="A59" s="51" t="str">
        <f t="shared" si="20"/>
        <v/>
      </c>
      <c r="B59" s="13"/>
      <c r="C59" s="13"/>
      <c r="D59" s="17" t="s">
        <v>21</v>
      </c>
      <c r="E59" s="59">
        <v>3.1236792910291471</v>
      </c>
      <c r="F59" s="67">
        <v>3.1236792910291471</v>
      </c>
      <c r="G59" s="67">
        <v>3.1236792910291471</v>
      </c>
      <c r="H59" s="67">
        <v>3.1236792910291471</v>
      </c>
      <c r="I59" s="67">
        <v>3.1236792910291471</v>
      </c>
      <c r="J59" s="67">
        <v>3.1236792910291471</v>
      </c>
      <c r="K59" s="67">
        <v>3.1236792910291471</v>
      </c>
      <c r="L59" s="67">
        <v>3.1236792910291471</v>
      </c>
      <c r="M59" s="67">
        <v>3.1236792910291471</v>
      </c>
      <c r="N59" s="67">
        <v>3.1236792910291471</v>
      </c>
      <c r="O59" s="67">
        <v>3.1236792910291471</v>
      </c>
      <c r="P59" s="67">
        <v>3.1236792910291471</v>
      </c>
      <c r="Q59" s="67">
        <v>3.1236792910291471</v>
      </c>
      <c r="R59" s="67">
        <v>3.1236792910291471</v>
      </c>
      <c r="S59" s="67">
        <v>3.1236792910291471</v>
      </c>
      <c r="T59" s="67">
        <v>3.1236792910291471</v>
      </c>
      <c r="U59" s="67">
        <v>3.1236792910291471</v>
      </c>
      <c r="V59" s="67">
        <v>3.1236792910291471</v>
      </c>
      <c r="W59" s="67">
        <v>3.1236792910291471</v>
      </c>
      <c r="X59" s="67">
        <v>3.1236792910291471</v>
      </c>
      <c r="Y59" s="67">
        <v>3.1236792910291471</v>
      </c>
      <c r="Z59" s="67">
        <v>3.1236792910291471</v>
      </c>
      <c r="AA59" s="67">
        <v>3.1236792910291471</v>
      </c>
      <c r="AB59" s="67">
        <v>3.1236792910291471</v>
      </c>
      <c r="AC59" s="67">
        <v>3.1236792910291471</v>
      </c>
      <c r="AD59" s="67">
        <v>3.1236792910291471</v>
      </c>
      <c r="AE59" s="67">
        <v>3.1236792910291471</v>
      </c>
      <c r="AF59" s="67">
        <v>3.1236792910291471</v>
      </c>
      <c r="AG59" s="67">
        <v>3.1236792910291471</v>
      </c>
      <c r="AH59" s="67">
        <v>3.1236792910291471</v>
      </c>
      <c r="AI59" s="67">
        <v>3.1236792910291471</v>
      </c>
      <c r="AJ59" s="67">
        <v>3.1236792910291471</v>
      </c>
      <c r="AK59" s="30">
        <f t="shared" si="49"/>
        <v>0</v>
      </c>
      <c r="AL59" s="38">
        <f t="shared" si="50"/>
        <v>0</v>
      </c>
      <c r="AM59" s="38">
        <f t="shared" si="51"/>
        <v>0</v>
      </c>
      <c r="AN59" s="45">
        <f t="shared" si="52"/>
        <v>4.9199424351926424E-2</v>
      </c>
    </row>
    <row r="60" spans="1:40" ht="14.5" hidden="1" outlineLevel="2" x14ac:dyDescent="0.35">
      <c r="A60" s="51" t="str">
        <f t="shared" si="20"/>
        <v>SO2</v>
      </c>
      <c r="B60" s="13" t="s">
        <v>21</v>
      </c>
      <c r="C60" s="13" t="s">
        <v>5</v>
      </c>
      <c r="D60" s="18" t="s">
        <v>5</v>
      </c>
      <c r="E60" s="60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31" t="str">
        <f t="shared" si="49"/>
        <v/>
      </c>
      <c r="AL60" s="39" t="str">
        <f t="shared" si="50"/>
        <v/>
      </c>
      <c r="AM60" s="39" t="str">
        <f t="shared" si="51"/>
        <v/>
      </c>
      <c r="AN60" s="46">
        <f t="shared" si="52"/>
        <v>0</v>
      </c>
    </row>
    <row r="61" spans="1:40" ht="14.5" hidden="1" outlineLevel="2" x14ac:dyDescent="0.35">
      <c r="A61" s="51" t="str">
        <f t="shared" si="20"/>
        <v>SO2</v>
      </c>
      <c r="B61" s="13" t="s">
        <v>21</v>
      </c>
      <c r="C61" s="13" t="s">
        <v>6</v>
      </c>
      <c r="D61" s="18" t="s">
        <v>6</v>
      </c>
      <c r="E61" s="60">
        <v>2.8814538041100501</v>
      </c>
      <c r="F61" s="69">
        <v>2.2128696656581801</v>
      </c>
      <c r="G61" s="69">
        <v>1.19344583523185</v>
      </c>
      <c r="H61" s="69">
        <v>2.63260726572635</v>
      </c>
      <c r="I61" s="69">
        <v>2.9590010623738299</v>
      </c>
      <c r="J61" s="69">
        <v>3.52626036625345</v>
      </c>
      <c r="K61" s="69">
        <v>3.0453455109246699</v>
      </c>
      <c r="L61" s="69">
        <v>3.2573866732616801</v>
      </c>
      <c r="M61" s="69">
        <v>2.9893891143270999</v>
      </c>
      <c r="N61" s="69">
        <v>3.1103923926461698</v>
      </c>
      <c r="O61" s="69">
        <v>2.9640946448598098</v>
      </c>
      <c r="P61" s="69">
        <v>2.9364869579439201</v>
      </c>
      <c r="Q61" s="69">
        <v>2.9488738317757002</v>
      </c>
      <c r="R61" s="69">
        <v>2.9336527682757598</v>
      </c>
      <c r="S61" s="69">
        <v>2.8683668555031101</v>
      </c>
      <c r="T61" s="69">
        <v>3.23535702474013</v>
      </c>
      <c r="U61" s="69">
        <v>2.9541533922602099</v>
      </c>
      <c r="V61" s="69">
        <v>3.7173856171619</v>
      </c>
      <c r="W61" s="69">
        <v>3.3165567846618398</v>
      </c>
      <c r="X61" s="69">
        <v>2.2003013163698002</v>
      </c>
      <c r="Y61" s="69">
        <v>2.6055345993912402</v>
      </c>
      <c r="Z61" s="69">
        <v>2.2436233899084899</v>
      </c>
      <c r="AA61" s="69">
        <v>2.2811997676416498</v>
      </c>
      <c r="AB61" s="69">
        <v>4.0139746086324903</v>
      </c>
      <c r="AC61" s="69">
        <v>2.97270951283928</v>
      </c>
      <c r="AD61" s="69">
        <v>2.7134577441931498</v>
      </c>
      <c r="AE61" s="69">
        <v>1.7809625811407199</v>
      </c>
      <c r="AF61" s="69">
        <v>1.6327609236673499</v>
      </c>
      <c r="AG61" s="69">
        <v>1.76190960870513</v>
      </c>
      <c r="AH61" s="69">
        <v>2.5641888939092099</v>
      </c>
      <c r="AI61" s="69">
        <v>1.05449460100196</v>
      </c>
      <c r="AJ61" s="69">
        <v>1.1277433197970601</v>
      </c>
      <c r="AK61" s="31">
        <f t="shared" si="49"/>
        <v>-0.60862002431256446</v>
      </c>
      <c r="AL61" s="39">
        <f t="shared" si="50"/>
        <v>-2.9807262319307859E-2</v>
      </c>
      <c r="AM61" s="39">
        <f t="shared" si="51"/>
        <v>6.9463341704642856E-2</v>
      </c>
      <c r="AN61" s="46">
        <f t="shared" si="52"/>
        <v>1.7762489993800104E-2</v>
      </c>
    </row>
    <row r="62" spans="1:40" ht="14.5" hidden="1" outlineLevel="2" x14ac:dyDescent="0.35">
      <c r="A62" s="51" t="str">
        <f t="shared" si="20"/>
        <v>SO2</v>
      </c>
      <c r="B62" s="13" t="s">
        <v>21</v>
      </c>
      <c r="C62" s="13" t="s">
        <v>7</v>
      </c>
      <c r="D62" s="18" t="s">
        <v>7</v>
      </c>
      <c r="E62" s="60">
        <v>0.24222548691909701</v>
      </c>
      <c r="F62" s="69">
        <v>0.223680058549792</v>
      </c>
      <c r="G62" s="69">
        <v>0.45559725285823099</v>
      </c>
      <c r="H62" s="69">
        <v>0.19227167909293399</v>
      </c>
      <c r="I62" s="69">
        <v>0.25393061632024599</v>
      </c>
      <c r="J62" s="69">
        <v>0.25150412656260202</v>
      </c>
      <c r="K62" s="69">
        <v>0.30813108721956201</v>
      </c>
      <c r="L62" s="69">
        <v>0.26921871935782299</v>
      </c>
      <c r="M62" s="69">
        <v>0.19233739416290799</v>
      </c>
      <c r="N62" s="69">
        <v>0.151853983505297</v>
      </c>
      <c r="O62" s="69">
        <v>0.273332563790254</v>
      </c>
      <c r="P62" s="69">
        <v>0.21733088879691601</v>
      </c>
      <c r="Q62" s="69">
        <v>0.21504970515251301</v>
      </c>
      <c r="R62" s="69">
        <v>0.161963599285292</v>
      </c>
      <c r="S62" s="69">
        <v>0.14373416125778099</v>
      </c>
      <c r="T62" s="69">
        <v>0.149072313065997</v>
      </c>
      <c r="U62" s="69">
        <v>0.15923750684115801</v>
      </c>
      <c r="V62" s="69">
        <v>0.199687135493403</v>
      </c>
      <c r="W62" s="69">
        <v>0.27405936707685402</v>
      </c>
      <c r="X62" s="69">
        <v>0.13197087971159199</v>
      </c>
      <c r="Y62" s="69">
        <v>0.114965824776563</v>
      </c>
      <c r="Z62" s="69">
        <v>0.14002629945078801</v>
      </c>
      <c r="AA62" s="69">
        <v>0.14478895813838</v>
      </c>
      <c r="AB62" s="69">
        <v>0.16534679307706801</v>
      </c>
      <c r="AC62" s="69">
        <v>0.22553696743645499</v>
      </c>
      <c r="AD62" s="69">
        <v>0.24269497513510899</v>
      </c>
      <c r="AE62" s="69">
        <v>0.230524760373717</v>
      </c>
      <c r="AF62" s="69">
        <v>0.24044338019563699</v>
      </c>
      <c r="AG62" s="69">
        <v>0.179203863177712</v>
      </c>
      <c r="AH62" s="69">
        <v>0.198032476886774</v>
      </c>
      <c r="AI62" s="69">
        <v>0.127861005569365</v>
      </c>
      <c r="AJ62" s="69">
        <v>9.2007108041931601E-2</v>
      </c>
      <c r="AK62" s="31">
        <f t="shared" si="49"/>
        <v>-0.6201592606451779</v>
      </c>
      <c r="AL62" s="39">
        <f t="shared" si="50"/>
        <v>-3.0743416759997255E-2</v>
      </c>
      <c r="AM62" s="39">
        <f t="shared" si="51"/>
        <v>-0.2804130733039053</v>
      </c>
      <c r="AN62" s="46">
        <f t="shared" si="52"/>
        <v>1.4491554126406943E-3</v>
      </c>
    </row>
    <row r="63" spans="1:40" ht="14.5" hidden="1" outlineLevel="2" x14ac:dyDescent="0.35">
      <c r="A63" s="51" t="str">
        <f t="shared" si="20"/>
        <v>SO2</v>
      </c>
      <c r="B63" s="13" t="s">
        <v>21</v>
      </c>
      <c r="C63" s="13" t="s">
        <v>70</v>
      </c>
      <c r="D63" s="18" t="s">
        <v>70</v>
      </c>
      <c r="E63" s="60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31" t="str">
        <f t="shared" si="49"/>
        <v/>
      </c>
      <c r="AL63" s="39" t="str">
        <f t="shared" si="50"/>
        <v/>
      </c>
      <c r="AM63" s="39" t="str">
        <f t="shared" si="51"/>
        <v/>
      </c>
      <c r="AN63" s="46">
        <f t="shared" si="52"/>
        <v>0</v>
      </c>
    </row>
    <row r="64" spans="1:40" ht="14.5" hidden="1" outlineLevel="1" x14ac:dyDescent="0.35">
      <c r="A64" s="51" t="str">
        <f t="shared" si="20"/>
        <v/>
      </c>
      <c r="B64" s="13"/>
      <c r="C64" s="13"/>
      <c r="D64" s="17" t="s">
        <v>22</v>
      </c>
      <c r="E64" s="59">
        <f>SUBTOTAL(9,E65:E68)</f>
        <v>3.330111306641705</v>
      </c>
      <c r="F64" s="67">
        <f t="shared" ref="F64:AH64" si="65">SUBTOTAL(9,F65:F68)</f>
        <v>3.8828024356329247</v>
      </c>
      <c r="G64" s="67">
        <f t="shared" si="65"/>
        <v>3.6707894321020311</v>
      </c>
      <c r="H64" s="67">
        <f t="shared" si="65"/>
        <v>4.7126610125556327</v>
      </c>
      <c r="I64" s="67">
        <f t="shared" si="65"/>
        <v>4.0117253215308182</v>
      </c>
      <c r="J64" s="67">
        <f t="shared" si="65"/>
        <v>2.6256200373090475</v>
      </c>
      <c r="K64" s="67">
        <f t="shared" si="65"/>
        <v>2.8368104150021924</v>
      </c>
      <c r="L64" s="67">
        <f t="shared" si="65"/>
        <v>2.5731462415370157</v>
      </c>
      <c r="M64" s="67">
        <f t="shared" si="65"/>
        <v>2.6242582171640874</v>
      </c>
      <c r="N64" s="67">
        <f t="shared" si="65"/>
        <v>1.7832575056517621</v>
      </c>
      <c r="O64" s="67">
        <f t="shared" si="65"/>
        <v>2.4575478473457215</v>
      </c>
      <c r="P64" s="67">
        <f t="shared" si="65"/>
        <v>5.3532810489827227</v>
      </c>
      <c r="Q64" s="67">
        <f t="shared" si="65"/>
        <v>4.8025860058248222</v>
      </c>
      <c r="R64" s="67">
        <f t="shared" si="65"/>
        <v>7.5003186032494273</v>
      </c>
      <c r="S64" s="67">
        <f t="shared" si="65"/>
        <v>3.0052655415167209</v>
      </c>
      <c r="T64" s="67">
        <f t="shared" si="65"/>
        <v>1.7194780995041177</v>
      </c>
      <c r="U64" s="67">
        <f t="shared" si="65"/>
        <v>2.1233798233428263</v>
      </c>
      <c r="V64" s="67">
        <f t="shared" si="65"/>
        <v>2.6227219838911173</v>
      </c>
      <c r="W64" s="67">
        <f t="shared" si="65"/>
        <v>3.3209381156866926</v>
      </c>
      <c r="X64" s="67">
        <f t="shared" si="65"/>
        <v>2.2570802764931428</v>
      </c>
      <c r="Y64" s="67">
        <f t="shared" si="65"/>
        <v>1.1863807569889868</v>
      </c>
      <c r="Z64" s="67">
        <f t="shared" si="65"/>
        <v>0.70297456812314241</v>
      </c>
      <c r="AA64" s="67">
        <f t="shared" si="65"/>
        <v>0.11838184526510212</v>
      </c>
      <c r="AB64" s="67">
        <f t="shared" si="65"/>
        <v>1.0538672835659515</v>
      </c>
      <c r="AC64" s="67">
        <f t="shared" si="65"/>
        <v>1.1191616159442268</v>
      </c>
      <c r="AD64" s="67">
        <f t="shared" si="65"/>
        <v>0.11755508086638063</v>
      </c>
      <c r="AE64" s="67">
        <f t="shared" ref="AE64:AF64" si="66">SUBTOTAL(9,AE65:AE68)</f>
        <v>0.66917044205308718</v>
      </c>
      <c r="AF64" s="67">
        <f t="shared" si="66"/>
        <v>0.88698625873501646</v>
      </c>
      <c r="AG64" s="67">
        <f t="shared" ref="AG64" si="67">SUBTOTAL(9,AG65:AG68)</f>
        <v>0.69746494049074137</v>
      </c>
      <c r="AH64" s="67">
        <f t="shared" si="65"/>
        <v>3.6594073531003468E-2</v>
      </c>
      <c r="AI64" s="67">
        <f t="shared" ref="AI64:AJ64" si="68">SUBTOTAL(9,AI65:AI68)</f>
        <v>0.26553304027549834</v>
      </c>
      <c r="AJ64" s="67">
        <f t="shared" si="68"/>
        <v>0.78390905844781011</v>
      </c>
      <c r="AK64" s="30">
        <f t="shared" si="49"/>
        <v>-0.76459974269197817</v>
      </c>
      <c r="AL64" s="38">
        <f t="shared" si="50"/>
        <v>-4.558840356740812E-2</v>
      </c>
      <c r="AM64" s="38">
        <f t="shared" si="51"/>
        <v>1.9522091022438541</v>
      </c>
      <c r="AN64" s="45">
        <f t="shared" si="52"/>
        <v>1.2346937962119053E-2</v>
      </c>
    </row>
    <row r="65" spans="1:40" ht="14.5" hidden="1" outlineLevel="2" x14ac:dyDescent="0.35">
      <c r="A65" s="51" t="str">
        <f t="shared" si="20"/>
        <v>SO2</v>
      </c>
      <c r="B65" s="13" t="s">
        <v>22</v>
      </c>
      <c r="C65" s="13" t="s">
        <v>5</v>
      </c>
      <c r="D65" s="18" t="s">
        <v>5</v>
      </c>
      <c r="E65" s="60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31" t="str">
        <f t="shared" si="49"/>
        <v/>
      </c>
      <c r="AL65" s="39" t="str">
        <f t="shared" si="50"/>
        <v/>
      </c>
      <c r="AM65" s="39" t="str">
        <f t="shared" si="51"/>
        <v/>
      </c>
      <c r="AN65" s="46">
        <f t="shared" si="52"/>
        <v>0</v>
      </c>
    </row>
    <row r="66" spans="1:40" ht="14.5" hidden="1" outlineLevel="2" x14ac:dyDescent="0.35">
      <c r="A66" s="51" t="str">
        <f t="shared" si="20"/>
        <v>SO2</v>
      </c>
      <c r="B66" s="13" t="s">
        <v>22</v>
      </c>
      <c r="C66" s="13" t="s">
        <v>6</v>
      </c>
      <c r="D66" s="18" t="s">
        <v>6</v>
      </c>
      <c r="E66" s="60">
        <v>3.3293248213787501</v>
      </c>
      <c r="F66" s="69">
        <v>3.88203108845223</v>
      </c>
      <c r="G66" s="69">
        <v>3.6694851977855101</v>
      </c>
      <c r="H66" s="69">
        <v>4.7119493184520502</v>
      </c>
      <c r="I66" s="69">
        <v>4.01085401361998</v>
      </c>
      <c r="J66" s="69">
        <v>2.6247908586842001</v>
      </c>
      <c r="K66" s="69">
        <v>2.8358977815972399</v>
      </c>
      <c r="L66" s="69">
        <v>2.57229519268052</v>
      </c>
      <c r="M66" s="69">
        <v>2.6235392172076701</v>
      </c>
      <c r="N66" s="69">
        <v>1.7825437883642801</v>
      </c>
      <c r="O66" s="69">
        <v>2.4565327870266298</v>
      </c>
      <c r="P66" s="69">
        <v>5.3523502995973402</v>
      </c>
      <c r="Q66" s="69">
        <v>4.8015653304702601</v>
      </c>
      <c r="R66" s="69">
        <v>7.4994079503453799</v>
      </c>
      <c r="S66" s="69">
        <v>3.0043129712624501</v>
      </c>
      <c r="T66" s="69">
        <v>1.7185382450953</v>
      </c>
      <c r="U66" s="69">
        <v>2.12242868167752</v>
      </c>
      <c r="V66" s="69">
        <v>2.6217370761716401</v>
      </c>
      <c r="W66" s="69">
        <v>3.3200118090192499</v>
      </c>
      <c r="X66" s="69">
        <v>2.25642691780538</v>
      </c>
      <c r="Y66" s="69">
        <v>1.18570092990516</v>
      </c>
      <c r="Z66" s="69">
        <v>0.70225920389123797</v>
      </c>
      <c r="AA66" s="69">
        <v>0.117665293835542</v>
      </c>
      <c r="AB66" s="69">
        <v>1.0531282830158899</v>
      </c>
      <c r="AC66" s="69">
        <v>1.11834446641608</v>
      </c>
      <c r="AD66" s="69">
        <v>0.11668853003551399</v>
      </c>
      <c r="AE66" s="69">
        <v>0.66825508843885495</v>
      </c>
      <c r="AF66" s="69">
        <v>0.88611270817495302</v>
      </c>
      <c r="AG66" s="69">
        <v>0.69671216456864704</v>
      </c>
      <c r="AH66" s="69">
        <v>3.5803772993081497E-2</v>
      </c>
      <c r="AI66" s="69">
        <v>0.26491109104906901</v>
      </c>
      <c r="AJ66" s="69">
        <v>0.783267448005047</v>
      </c>
      <c r="AK66" s="31">
        <f t="shared" si="49"/>
        <v>-0.76473684905257222</v>
      </c>
      <c r="AL66" s="39">
        <f t="shared" si="50"/>
        <v>-4.5606340455894623E-2</v>
      </c>
      <c r="AM66" s="39">
        <f t="shared" si="51"/>
        <v>1.9567182140364361</v>
      </c>
      <c r="AN66" s="46">
        <f t="shared" si="52"/>
        <v>1.2336832294570919E-2</v>
      </c>
    </row>
    <row r="67" spans="1:40" ht="14.5" hidden="1" outlineLevel="2" x14ac:dyDescent="0.35">
      <c r="A67" s="51" t="str">
        <f t="shared" si="20"/>
        <v>SO2</v>
      </c>
      <c r="B67" s="13" t="s">
        <v>22</v>
      </c>
      <c r="C67" s="13" t="s">
        <v>7</v>
      </c>
      <c r="D67" s="18" t="s">
        <v>7</v>
      </c>
      <c r="E67" s="60">
        <v>6.3473055547191501E-4</v>
      </c>
      <c r="F67" s="69">
        <v>6.1675686868822301E-4</v>
      </c>
      <c r="G67" s="69">
        <v>1.1274890577501399E-3</v>
      </c>
      <c r="H67" s="69">
        <v>5.0845050196460099E-4</v>
      </c>
      <c r="I67" s="69">
        <v>6.4152957911044596E-4</v>
      </c>
      <c r="J67" s="69">
        <v>5.8137782741836798E-4</v>
      </c>
      <c r="K67" s="69">
        <v>6.5496717201694204E-4</v>
      </c>
      <c r="L67" s="69">
        <v>5.7263060967985703E-4</v>
      </c>
      <c r="M67" s="69">
        <v>4.6012591306155201E-4</v>
      </c>
      <c r="N67" s="69">
        <v>3.8030345171314797E-4</v>
      </c>
      <c r="O67" s="69">
        <v>6.65725158254045E-4</v>
      </c>
      <c r="P67" s="69">
        <v>5.3534536456928601E-4</v>
      </c>
      <c r="Q67" s="69">
        <v>5.3161938820410904E-4</v>
      </c>
      <c r="R67" s="69">
        <v>4.0904209258024401E-4</v>
      </c>
      <c r="S67" s="69">
        <v>4.1919710107812298E-4</v>
      </c>
      <c r="T67" s="69">
        <v>4.2145144825853201E-4</v>
      </c>
      <c r="U67" s="69">
        <v>4.40595708312615E-4</v>
      </c>
      <c r="V67" s="69">
        <v>4.8362555394661699E-4</v>
      </c>
      <c r="W67" s="69">
        <v>4.8501604066893199E-4</v>
      </c>
      <c r="X67" s="69">
        <v>2.7419959037853798E-4</v>
      </c>
      <c r="Y67" s="69">
        <v>2.3421147802100501E-4</v>
      </c>
      <c r="Z67" s="69">
        <v>2.75848924100092E-4</v>
      </c>
      <c r="AA67" s="69">
        <v>2.70658360908356E-4</v>
      </c>
      <c r="AB67" s="69">
        <v>3.1848081241712901E-4</v>
      </c>
      <c r="AC67" s="69">
        <v>3.9445456813753097E-4</v>
      </c>
      <c r="AD67" s="69">
        <v>4.2049045739513097E-4</v>
      </c>
      <c r="AE67" s="69">
        <v>4.5615410098594802E-4</v>
      </c>
      <c r="AF67" s="69">
        <v>4.2375862321523099E-4</v>
      </c>
      <c r="AG67" s="69">
        <v>3.1865084927164999E-4</v>
      </c>
      <c r="AH67" s="69">
        <v>3.6830519887994499E-4</v>
      </c>
      <c r="AI67" s="69">
        <v>2.7136291484317E-4</v>
      </c>
      <c r="AJ67" s="69">
        <v>2.6054705029187301E-4</v>
      </c>
      <c r="AK67" s="31">
        <f t="shared" si="49"/>
        <v>-0.58951550694111576</v>
      </c>
      <c r="AL67" s="39">
        <f t="shared" si="50"/>
        <v>-2.83145452466117E-2</v>
      </c>
      <c r="AM67" s="39">
        <f t="shared" si="51"/>
        <v>-3.9857563284017128E-2</v>
      </c>
      <c r="AN67" s="46">
        <f t="shared" si="52"/>
        <v>4.1037391155252772E-6</v>
      </c>
    </row>
    <row r="68" spans="1:40" ht="14.5" hidden="1" outlineLevel="2" x14ac:dyDescent="0.35">
      <c r="A68" s="51" t="str">
        <f t="shared" si="20"/>
        <v>SO2</v>
      </c>
      <c r="B68" s="13" t="s">
        <v>22</v>
      </c>
      <c r="C68" s="13" t="s">
        <v>8</v>
      </c>
      <c r="D68" s="18" t="s">
        <v>8</v>
      </c>
      <c r="E68" s="60">
        <v>1.5175470748277401E-4</v>
      </c>
      <c r="F68" s="69">
        <v>1.54590312006685E-4</v>
      </c>
      <c r="G68" s="69">
        <v>1.76745258770659E-4</v>
      </c>
      <c r="H68" s="69">
        <v>2.03243601617607E-4</v>
      </c>
      <c r="I68" s="69">
        <v>2.2977833172792999E-4</v>
      </c>
      <c r="J68" s="69">
        <v>2.4780079742929898E-4</v>
      </c>
      <c r="K68" s="69">
        <v>2.5766623293564699E-4</v>
      </c>
      <c r="L68" s="69">
        <v>2.7841824681577198E-4</v>
      </c>
      <c r="M68" s="69">
        <v>2.58874043355475E-4</v>
      </c>
      <c r="N68" s="69">
        <v>3.3341383576880899E-4</v>
      </c>
      <c r="O68" s="69">
        <v>3.4933516083760098E-4</v>
      </c>
      <c r="P68" s="69">
        <v>3.9540402081343699E-4</v>
      </c>
      <c r="Q68" s="69">
        <v>4.8905596635756901E-4</v>
      </c>
      <c r="R68" s="69">
        <v>5.0161081146702995E-4</v>
      </c>
      <c r="S68" s="69">
        <v>5.3337315319254596E-4</v>
      </c>
      <c r="T68" s="69">
        <v>5.1840296055924505E-4</v>
      </c>
      <c r="U68" s="69">
        <v>5.1054595699341003E-4</v>
      </c>
      <c r="V68" s="69">
        <v>5.0128216553071503E-4</v>
      </c>
      <c r="W68" s="69">
        <v>4.4129062677346098E-4</v>
      </c>
      <c r="X68" s="69">
        <v>3.7915909738437601E-4</v>
      </c>
      <c r="Y68" s="69">
        <v>4.4561560580600498E-4</v>
      </c>
      <c r="Z68" s="69">
        <v>4.39515307804393E-4</v>
      </c>
      <c r="AA68" s="69">
        <v>4.4589306865176097E-4</v>
      </c>
      <c r="AB68" s="69">
        <v>4.2051973764448602E-4</v>
      </c>
      <c r="AC68" s="69">
        <v>4.2269496000921301E-4</v>
      </c>
      <c r="AD68" s="69">
        <v>4.4606037347149502E-4</v>
      </c>
      <c r="AE68" s="69">
        <v>4.5919951324626399E-4</v>
      </c>
      <c r="AF68" s="69">
        <v>4.4979193684828602E-4</v>
      </c>
      <c r="AG68" s="69">
        <v>4.3412507282270598E-4</v>
      </c>
      <c r="AH68" s="69">
        <v>4.21995339042028E-4</v>
      </c>
      <c r="AI68" s="69">
        <v>3.5058631158619002E-4</v>
      </c>
      <c r="AJ68" s="69">
        <v>3.8106339247123298E-4</v>
      </c>
      <c r="AK68" s="30">
        <f t="shared" si="49"/>
        <v>1.5110482487964223</v>
      </c>
      <c r="AL68" s="38">
        <f t="shared" si="50"/>
        <v>3.0145453760933361E-2</v>
      </c>
      <c r="AM68" s="38">
        <f t="shared" si="51"/>
        <v>8.6931747982836871E-2</v>
      </c>
      <c r="AN68" s="45">
        <f t="shared" si="52"/>
        <v>6.0019284326080764E-6</v>
      </c>
    </row>
    <row r="69" spans="1:40" ht="14.5" collapsed="1" x14ac:dyDescent="0.35">
      <c r="A69" s="51" t="str">
        <f t="shared" si="20"/>
        <v/>
      </c>
      <c r="B69" s="13"/>
      <c r="C69" s="13"/>
      <c r="D69" s="16" t="s">
        <v>23</v>
      </c>
      <c r="E69" s="58">
        <f>SUBTOTAL(9,E70:E83)</f>
        <v>5.1615542568549051</v>
      </c>
      <c r="F69" s="66">
        <f t="shared" ref="F69:AH69" si="69">SUBTOTAL(9,F70:F83)</f>
        <v>5.2680616576237558</v>
      </c>
      <c r="G69" s="66">
        <f t="shared" si="69"/>
        <v>5.6983286526139878</v>
      </c>
      <c r="H69" s="66">
        <f t="shared" si="69"/>
        <v>6.135292425554173</v>
      </c>
      <c r="I69" s="66">
        <f t="shared" si="69"/>
        <v>7.3348235908059252</v>
      </c>
      <c r="J69" s="66">
        <f t="shared" si="69"/>
        <v>8.1259438946138527</v>
      </c>
      <c r="K69" s="66">
        <f t="shared" si="69"/>
        <v>7.8116029028219689</v>
      </c>
      <c r="L69" s="66">
        <f t="shared" si="69"/>
        <v>6.907303484208926</v>
      </c>
      <c r="M69" s="66">
        <f t="shared" si="69"/>
        <v>6.6451888920593412</v>
      </c>
      <c r="N69" s="66">
        <f t="shared" si="69"/>
        <v>7.6858010104497643</v>
      </c>
      <c r="O69" s="66">
        <f t="shared" si="69"/>
        <v>10.651815047629078</v>
      </c>
      <c r="P69" s="66">
        <f t="shared" si="69"/>
        <v>10.139827740846428</v>
      </c>
      <c r="Q69" s="66">
        <f t="shared" si="69"/>
        <v>11.006249583668939</v>
      </c>
      <c r="R69" s="66">
        <f t="shared" si="69"/>
        <v>11.393596587565163</v>
      </c>
      <c r="S69" s="66">
        <f t="shared" si="69"/>
        <v>10.934769176481925</v>
      </c>
      <c r="T69" s="66">
        <f t="shared" si="69"/>
        <v>12.179626632155227</v>
      </c>
      <c r="U69" s="66">
        <f t="shared" si="69"/>
        <v>11.115032037928835</v>
      </c>
      <c r="V69" s="66">
        <f t="shared" si="69"/>
        <v>11.773834998295872</v>
      </c>
      <c r="W69" s="66">
        <f t="shared" si="69"/>
        <v>11.227010545257745</v>
      </c>
      <c r="X69" s="66">
        <f t="shared" si="69"/>
        <v>11.25136168071635</v>
      </c>
      <c r="Y69" s="66">
        <f t="shared" si="69"/>
        <v>11.449217614150957</v>
      </c>
      <c r="Z69" s="66">
        <f t="shared" si="69"/>
        <v>11.844479724591656</v>
      </c>
      <c r="AA69" s="66">
        <f t="shared" si="69"/>
        <v>11.934083304926839</v>
      </c>
      <c r="AB69" s="66">
        <f t="shared" si="69"/>
        <v>13.335101428431225</v>
      </c>
      <c r="AC69" s="66">
        <f t="shared" si="69"/>
        <v>13.438315928828352</v>
      </c>
      <c r="AD69" s="66">
        <f t="shared" si="69"/>
        <v>14.388490702320851</v>
      </c>
      <c r="AE69" s="66">
        <f t="shared" ref="AE69:AF69" si="70">SUBTOTAL(9,AE70:AE83)</f>
        <v>12.495464641991466</v>
      </c>
      <c r="AF69" s="66">
        <f t="shared" si="70"/>
        <v>13.591040010915576</v>
      </c>
      <c r="AG69" s="66">
        <f t="shared" ref="AG69" si="71">SUBTOTAL(9,AG70:AG83)</f>
        <v>14.102404272740845</v>
      </c>
      <c r="AH69" s="66">
        <f t="shared" si="69"/>
        <v>14.24727995445204</v>
      </c>
      <c r="AI69" s="66">
        <f t="shared" ref="AI69:AJ69" si="72">SUBTOTAL(9,AI70:AI83)</f>
        <v>13.194242817030524</v>
      </c>
      <c r="AJ69" s="66">
        <f t="shared" si="72"/>
        <v>13.076501005187641</v>
      </c>
      <c r="AK69" s="29">
        <f t="shared" si="49"/>
        <v>1.5334425164321646</v>
      </c>
      <c r="AL69" s="37">
        <f t="shared" si="50"/>
        <v>3.0440541682145605E-2</v>
      </c>
      <c r="AM69" s="37">
        <f t="shared" si="51"/>
        <v>-8.9237263157615487E-3</v>
      </c>
      <c r="AN69" s="44">
        <f t="shared" si="52"/>
        <v>0.20596106771916875</v>
      </c>
    </row>
    <row r="70" spans="1:40" ht="14.5" hidden="1" outlineLevel="1" x14ac:dyDescent="0.35">
      <c r="A70" s="51" t="str">
        <f t="shared" si="20"/>
        <v/>
      </c>
      <c r="B70" s="13"/>
      <c r="C70" s="13"/>
      <c r="D70" s="17" t="s">
        <v>24</v>
      </c>
      <c r="E70" s="59">
        <f>SUBTOTAL(9,E71:E76)</f>
        <v>1.942395938957888</v>
      </c>
      <c r="F70" s="67">
        <f t="shared" ref="F70:AH70" si="73">SUBTOTAL(9,F71:F76)</f>
        <v>2.0370398748439906</v>
      </c>
      <c r="G70" s="67">
        <f t="shared" si="73"/>
        <v>2.3973605633770836</v>
      </c>
      <c r="H70" s="67">
        <f t="shared" si="73"/>
        <v>2.822267169600853</v>
      </c>
      <c r="I70" s="67">
        <f t="shared" si="73"/>
        <v>3.2471862527365225</v>
      </c>
      <c r="J70" s="67">
        <f t="shared" si="73"/>
        <v>3.9746800368613964</v>
      </c>
      <c r="K70" s="67">
        <f t="shared" si="73"/>
        <v>4.2554525973348465</v>
      </c>
      <c r="L70" s="67">
        <f t="shared" si="73"/>
        <v>4.5774965378864474</v>
      </c>
      <c r="M70" s="67">
        <f t="shared" si="73"/>
        <v>4.7931155517290627</v>
      </c>
      <c r="N70" s="67">
        <f t="shared" si="73"/>
        <v>4.9809518957111756</v>
      </c>
      <c r="O70" s="67">
        <f t="shared" si="73"/>
        <v>5.4230159160625151</v>
      </c>
      <c r="P70" s="67">
        <f t="shared" si="73"/>
        <v>5.576260520940755</v>
      </c>
      <c r="Q70" s="67">
        <f t="shared" si="73"/>
        <v>6.035006440522011</v>
      </c>
      <c r="R70" s="67">
        <f t="shared" si="73"/>
        <v>6.2753796644613029</v>
      </c>
      <c r="S70" s="67">
        <f t="shared" si="73"/>
        <v>6.3426556295986174</v>
      </c>
      <c r="T70" s="67">
        <f t="shared" si="73"/>
        <v>6.8300897729712311</v>
      </c>
      <c r="U70" s="67">
        <f t="shared" si="73"/>
        <v>7.0736309476745518</v>
      </c>
      <c r="V70" s="67">
        <f t="shared" si="73"/>
        <v>7.3489293805661919</v>
      </c>
      <c r="W70" s="67">
        <f t="shared" si="73"/>
        <v>7.5084021516039945</v>
      </c>
      <c r="X70" s="67">
        <f t="shared" si="73"/>
        <v>7.4445192238429545</v>
      </c>
      <c r="Y70" s="67">
        <f t="shared" si="73"/>
        <v>7.9453181850474106</v>
      </c>
      <c r="Z70" s="67">
        <f t="shared" si="73"/>
        <v>8.1088094718740127</v>
      </c>
      <c r="AA70" s="67">
        <f t="shared" si="73"/>
        <v>8.1417929097850745</v>
      </c>
      <c r="AB70" s="67">
        <f t="shared" si="73"/>
        <v>8.2235507880790379</v>
      </c>
      <c r="AC70" s="67">
        <f t="shared" si="73"/>
        <v>8.6079351314920292</v>
      </c>
      <c r="AD70" s="67">
        <f t="shared" si="73"/>
        <v>8.9215035783270409</v>
      </c>
      <c r="AE70" s="67">
        <f t="shared" ref="AE70:AF70" si="74">SUBTOTAL(9,AE71:AE76)</f>
        <v>9.0840282043605196</v>
      </c>
      <c r="AF70" s="67">
        <f t="shared" si="74"/>
        <v>10.132157761855876</v>
      </c>
      <c r="AG70" s="67">
        <f t="shared" ref="AG70" si="75">SUBTOTAL(9,AG71:AG76)</f>
        <v>10.617041240815283</v>
      </c>
      <c r="AH70" s="67">
        <f t="shared" si="73"/>
        <v>9.934970491773699</v>
      </c>
      <c r="AI70" s="67">
        <f t="shared" ref="AI70:AJ70" si="76">SUBTOTAL(9,AI71:AI76)</f>
        <v>9.667096262676889</v>
      </c>
      <c r="AJ70" s="67">
        <f t="shared" si="76"/>
        <v>10.445124006828236</v>
      </c>
      <c r="AK70" s="30">
        <f t="shared" si="49"/>
        <v>4.3774432891535664</v>
      </c>
      <c r="AL70" s="38">
        <f t="shared" si="50"/>
        <v>5.5764275756098103E-2</v>
      </c>
      <c r="AM70" s="38">
        <f t="shared" si="51"/>
        <v>8.048205200512859E-2</v>
      </c>
      <c r="AN70" s="45">
        <f t="shared" si="52"/>
        <v>0.16451563702339161</v>
      </c>
    </row>
    <row r="71" spans="1:40" ht="14.5" hidden="1" outlineLevel="2" x14ac:dyDescent="0.35">
      <c r="A71" s="51" t="str">
        <f t="shared" si="20"/>
        <v/>
      </c>
      <c r="B71" s="13"/>
      <c r="C71" s="13"/>
      <c r="D71" s="19" t="s">
        <v>25</v>
      </c>
      <c r="E71" s="61">
        <f>SUBTOTAL(9,E72:E73)</f>
        <v>0.16953440541657791</v>
      </c>
      <c r="F71" s="70">
        <f t="shared" ref="F71:AH71" si="77">SUBTOTAL(9,F72:F73)</f>
        <v>0.16896678588536079</v>
      </c>
      <c r="G71" s="70">
        <f t="shared" si="77"/>
        <v>0.1714704843319835</v>
      </c>
      <c r="H71" s="70">
        <f t="shared" si="77"/>
        <v>0.17290091248881267</v>
      </c>
      <c r="I71" s="70">
        <f t="shared" si="77"/>
        <v>0.17840415959727218</v>
      </c>
      <c r="J71" s="70">
        <f t="shared" si="77"/>
        <v>0.18431172022160661</v>
      </c>
      <c r="K71" s="70">
        <f t="shared" si="77"/>
        <v>0.1850387692755168</v>
      </c>
      <c r="L71" s="70">
        <f t="shared" si="77"/>
        <v>0.1905302454165772</v>
      </c>
      <c r="M71" s="70">
        <f t="shared" si="77"/>
        <v>0.19295248819305291</v>
      </c>
      <c r="N71" s="70">
        <f t="shared" si="77"/>
        <v>0.195933745514596</v>
      </c>
      <c r="O71" s="70">
        <f t="shared" si="77"/>
        <v>0.19340246924568488</v>
      </c>
      <c r="P71" s="70">
        <f t="shared" si="77"/>
        <v>0.19433107955252432</v>
      </c>
      <c r="Q71" s="70">
        <f t="shared" si="77"/>
        <v>0.20101557102706119</v>
      </c>
      <c r="R71" s="70">
        <f t="shared" si="77"/>
        <v>0.2080650908246322</v>
      </c>
      <c r="S71" s="70">
        <f t="shared" si="77"/>
        <v>0.21578555899637769</v>
      </c>
      <c r="T71" s="70">
        <f t="shared" si="77"/>
        <v>0.20984611250799068</v>
      </c>
      <c r="U71" s="70">
        <f t="shared" si="77"/>
        <v>0.2111734757852114</v>
      </c>
      <c r="V71" s="70">
        <f t="shared" si="77"/>
        <v>0.21476339995738281</v>
      </c>
      <c r="W71" s="70">
        <f t="shared" si="77"/>
        <v>0.21104536410398442</v>
      </c>
      <c r="X71" s="70">
        <f t="shared" si="77"/>
        <v>0.2075734620051142</v>
      </c>
      <c r="Y71" s="70">
        <f t="shared" si="77"/>
        <v>0.20854022283296</v>
      </c>
      <c r="Z71" s="70">
        <f t="shared" si="77"/>
        <v>0.20359268462092311</v>
      </c>
      <c r="AA71" s="70">
        <f t="shared" si="77"/>
        <v>0.19779685274883368</v>
      </c>
      <c r="AB71" s="70">
        <f t="shared" si="77"/>
        <v>0.19498962795860761</v>
      </c>
      <c r="AC71" s="70">
        <f t="shared" si="77"/>
        <v>0.19716254528535848</v>
      </c>
      <c r="AD71" s="70">
        <f t="shared" si="77"/>
        <v>0.20312410481384049</v>
      </c>
      <c r="AE71" s="70">
        <f t="shared" ref="AE71:AF71" si="78">SUBTOTAL(9,AE72:AE73)</f>
        <v>0.2068599836231905</v>
      </c>
      <c r="AF71" s="70">
        <f t="shared" si="78"/>
        <v>0.21223186567770541</v>
      </c>
      <c r="AG71" s="70">
        <f t="shared" ref="AG71" si="79">SUBTOTAL(9,AG72:AG73)</f>
        <v>0.20970125868918341</v>
      </c>
      <c r="AH71" s="70">
        <f t="shared" si="77"/>
        <v>0.2081287584793895</v>
      </c>
      <c r="AI71" s="70">
        <f t="shared" ref="AI71:AJ71" si="80">SUBTOTAL(9,AI72:AI73)</f>
        <v>0.17945963014212871</v>
      </c>
      <c r="AJ71" s="70">
        <f t="shared" si="80"/>
        <v>0.18238428998583608</v>
      </c>
      <c r="AK71" s="32">
        <f t="shared" si="49"/>
        <v>7.5795143396902853E-2</v>
      </c>
      <c r="AL71" s="40">
        <f t="shared" si="50"/>
        <v>2.3595553936859304E-3</v>
      </c>
      <c r="AM71" s="40">
        <f t="shared" si="51"/>
        <v>1.6297034833912871E-2</v>
      </c>
      <c r="AN71" s="47">
        <f t="shared" si="52"/>
        <v>2.8726387193166642E-3</v>
      </c>
    </row>
    <row r="72" spans="1:40" ht="14.5" hidden="1" outlineLevel="3" x14ac:dyDescent="0.35">
      <c r="A72" s="51" t="str">
        <f t="shared" si="20"/>
        <v>SO2</v>
      </c>
      <c r="B72" s="13" t="s">
        <v>24</v>
      </c>
      <c r="C72" s="13" t="s">
        <v>26</v>
      </c>
      <c r="D72" s="20" t="s">
        <v>26</v>
      </c>
      <c r="E72" s="60">
        <v>0.14576918438099301</v>
      </c>
      <c r="F72" s="69">
        <v>0.124367552652887</v>
      </c>
      <c r="G72" s="69">
        <v>0.116754285936501</v>
      </c>
      <c r="H72" s="69">
        <v>0.10972490773492399</v>
      </c>
      <c r="I72" s="69">
        <v>0.10595898940975899</v>
      </c>
      <c r="J72" s="69">
        <v>0.10067516477732801</v>
      </c>
      <c r="K72" s="69">
        <v>6.4773767102066795E-2</v>
      </c>
      <c r="L72" s="69">
        <v>5.60064928063072E-2</v>
      </c>
      <c r="M72" s="69">
        <v>5.4159405900276902E-2</v>
      </c>
      <c r="N72" s="69">
        <v>5.3384399168975E-2</v>
      </c>
      <c r="O72" s="69">
        <v>4.8298626117621903E-2</v>
      </c>
      <c r="P72" s="69">
        <v>4.6457999433198303E-2</v>
      </c>
      <c r="Q72" s="69">
        <v>4.8162126663115201E-2</v>
      </c>
      <c r="R72" s="69">
        <v>4.9672736765395201E-2</v>
      </c>
      <c r="S72" s="69">
        <v>5.4508788572341697E-2</v>
      </c>
      <c r="T72" s="69">
        <v>4.8170306989132702E-2</v>
      </c>
      <c r="U72" s="69">
        <v>4.6477438730023399E-2</v>
      </c>
      <c r="V72" s="69">
        <v>4.79377619433198E-2</v>
      </c>
      <c r="W72" s="69">
        <v>4.5536330287662401E-2</v>
      </c>
      <c r="X72" s="69">
        <v>4.7995231171958197E-2</v>
      </c>
      <c r="Y72" s="69">
        <v>4.7295918856702E-2</v>
      </c>
      <c r="Z72" s="69">
        <v>4.3756455216562101E-2</v>
      </c>
      <c r="AA72" s="69">
        <v>4.3261565470091697E-2</v>
      </c>
      <c r="AB72" s="69">
        <v>4.4827753431089599E-2</v>
      </c>
      <c r="AC72" s="69">
        <v>4.6419664724427503E-2</v>
      </c>
      <c r="AD72" s="69">
        <v>4.9781226524507498E-2</v>
      </c>
      <c r="AE72" s="69">
        <v>5.2956342283032497E-2</v>
      </c>
      <c r="AF72" s="69">
        <v>5.5362495600846398E-2</v>
      </c>
      <c r="AG72" s="69">
        <v>5.4324046395489399E-2</v>
      </c>
      <c r="AH72" s="69">
        <v>5.4341847450759498E-2</v>
      </c>
      <c r="AI72" s="69">
        <v>5.0500451240963702E-2</v>
      </c>
      <c r="AJ72" s="69">
        <v>5.2871133745116101E-2</v>
      </c>
      <c r="AK72" s="31">
        <f t="shared" si="49"/>
        <v>-0.6372955369844957</v>
      </c>
      <c r="AL72" s="39">
        <f t="shared" si="50"/>
        <v>-3.2185712808874722E-2</v>
      </c>
      <c r="AM72" s="39">
        <f t="shared" si="51"/>
        <v>4.6943788538455822E-2</v>
      </c>
      <c r="AN72" s="46">
        <f t="shared" si="52"/>
        <v>8.3274533098319666E-4</v>
      </c>
    </row>
    <row r="73" spans="1:40" ht="14.5" hidden="1" outlineLevel="3" x14ac:dyDescent="0.35">
      <c r="A73" s="51" t="str">
        <f t="shared" si="20"/>
        <v>SO2</v>
      </c>
      <c r="B73" s="13" t="s">
        <v>24</v>
      </c>
      <c r="C73" s="13" t="s">
        <v>27</v>
      </c>
      <c r="D73" s="20" t="s">
        <v>27</v>
      </c>
      <c r="E73" s="60">
        <v>2.3765221035584899E-2</v>
      </c>
      <c r="F73" s="69">
        <v>4.4599233232473799E-2</v>
      </c>
      <c r="G73" s="69">
        <v>5.4716198395482502E-2</v>
      </c>
      <c r="H73" s="69">
        <v>6.3176004753888695E-2</v>
      </c>
      <c r="I73" s="69">
        <v>7.2445170187513203E-2</v>
      </c>
      <c r="J73" s="69">
        <v>8.3636555444278601E-2</v>
      </c>
      <c r="K73" s="69">
        <v>0.12026500217345</v>
      </c>
      <c r="L73" s="69">
        <v>0.13452375261027</v>
      </c>
      <c r="M73" s="69">
        <v>0.13879308229277601</v>
      </c>
      <c r="N73" s="69">
        <v>0.142549346345621</v>
      </c>
      <c r="O73" s="69">
        <v>0.14510384312806299</v>
      </c>
      <c r="P73" s="69">
        <v>0.14787308011932601</v>
      </c>
      <c r="Q73" s="69">
        <v>0.15285344436394599</v>
      </c>
      <c r="R73" s="69">
        <v>0.15839235405923699</v>
      </c>
      <c r="S73" s="69">
        <v>0.16127677042403599</v>
      </c>
      <c r="T73" s="69">
        <v>0.16167580551885799</v>
      </c>
      <c r="U73" s="69">
        <v>0.16469603705518801</v>
      </c>
      <c r="V73" s="69">
        <v>0.166825638014063</v>
      </c>
      <c r="W73" s="69">
        <v>0.16550903381632201</v>
      </c>
      <c r="X73" s="69">
        <v>0.159578230833156</v>
      </c>
      <c r="Y73" s="69">
        <v>0.161244303976258</v>
      </c>
      <c r="Z73" s="69">
        <v>0.15983622940436101</v>
      </c>
      <c r="AA73" s="69">
        <v>0.154535287278742</v>
      </c>
      <c r="AB73" s="69">
        <v>0.150161874527518</v>
      </c>
      <c r="AC73" s="69">
        <v>0.15074288056093099</v>
      </c>
      <c r="AD73" s="69">
        <v>0.15334287828933299</v>
      </c>
      <c r="AE73" s="69">
        <v>0.15390364134015799</v>
      </c>
      <c r="AF73" s="69">
        <v>0.156869370076859</v>
      </c>
      <c r="AG73" s="69">
        <v>0.155377212293694</v>
      </c>
      <c r="AH73" s="69">
        <v>0.15378691102863001</v>
      </c>
      <c r="AI73" s="69">
        <v>0.12895917890116501</v>
      </c>
      <c r="AJ73" s="69">
        <v>0.12951315624071999</v>
      </c>
      <c r="AK73" s="31">
        <f t="shared" si="49"/>
        <v>4.4496928956306876</v>
      </c>
      <c r="AL73" s="39">
        <f t="shared" si="50"/>
        <v>5.6218904706289541E-2</v>
      </c>
      <c r="AM73" s="39">
        <f t="shared" si="51"/>
        <v>4.2957573417830019E-3</v>
      </c>
      <c r="AN73" s="46">
        <f t="shared" si="52"/>
        <v>2.0398933883334679E-3</v>
      </c>
    </row>
    <row r="74" spans="1:40" ht="14.5" hidden="1" outlineLevel="2" x14ac:dyDescent="0.35">
      <c r="A74" s="51" t="str">
        <f t="shared" si="20"/>
        <v>SO2</v>
      </c>
      <c r="B74" s="13" t="s">
        <v>24</v>
      </c>
      <c r="C74" s="13" t="s">
        <v>28</v>
      </c>
      <c r="D74" s="19" t="s">
        <v>28</v>
      </c>
      <c r="E74" s="61">
        <v>1.77286153354131</v>
      </c>
      <c r="F74" s="70">
        <v>1.8680730889586299</v>
      </c>
      <c r="G74" s="70">
        <v>2.2258900790450999</v>
      </c>
      <c r="H74" s="70">
        <v>2.6493662571120402</v>
      </c>
      <c r="I74" s="70">
        <v>3.0687820931392502</v>
      </c>
      <c r="J74" s="70">
        <v>3.7903683166397899</v>
      </c>
      <c r="K74" s="70">
        <v>4.0704138280593298</v>
      </c>
      <c r="L74" s="70">
        <v>4.3869662924698698</v>
      </c>
      <c r="M74" s="70">
        <v>4.6001630635360096</v>
      </c>
      <c r="N74" s="70">
        <v>4.7850181501965796</v>
      </c>
      <c r="O74" s="70">
        <v>5.2296134468168303</v>
      </c>
      <c r="P74" s="70">
        <v>5.3819294413882304</v>
      </c>
      <c r="Q74" s="70">
        <v>5.8339908694949498</v>
      </c>
      <c r="R74" s="70">
        <v>6.0673145736366703</v>
      </c>
      <c r="S74" s="70">
        <v>6.1268700706022399</v>
      </c>
      <c r="T74" s="70">
        <v>6.62024366046324</v>
      </c>
      <c r="U74" s="70">
        <v>6.8624574718893401</v>
      </c>
      <c r="V74" s="70">
        <v>7.1341659806088096</v>
      </c>
      <c r="W74" s="70">
        <v>7.2973567875000098</v>
      </c>
      <c r="X74" s="70">
        <v>7.2369457618378403</v>
      </c>
      <c r="Y74" s="70">
        <v>7.7367779622144504</v>
      </c>
      <c r="Z74" s="70">
        <v>7.9052167872530896</v>
      </c>
      <c r="AA74" s="70">
        <v>7.94399605703624</v>
      </c>
      <c r="AB74" s="70">
        <v>8.0285611601204305</v>
      </c>
      <c r="AC74" s="70">
        <v>8.4107725862066705</v>
      </c>
      <c r="AD74" s="70">
        <v>8.7183794735132008</v>
      </c>
      <c r="AE74" s="70">
        <v>8.8771682207373299</v>
      </c>
      <c r="AF74" s="70">
        <v>9.9199258961781709</v>
      </c>
      <c r="AG74" s="70">
        <v>10.4073399821261</v>
      </c>
      <c r="AH74" s="70">
        <v>9.7268417332943091</v>
      </c>
      <c r="AI74" s="70">
        <v>9.4876366325347607</v>
      </c>
      <c r="AJ74" s="70">
        <v>10.2627397168424</v>
      </c>
      <c r="AK74" s="31">
        <f t="shared" si="49"/>
        <v>4.7887993634463193</v>
      </c>
      <c r="AL74" s="39">
        <f t="shared" si="50"/>
        <v>5.827766142128854E-2</v>
      </c>
      <c r="AM74" s="39">
        <f t="shared" si="51"/>
        <v>8.1696118256645356E-2</v>
      </c>
      <c r="AN74" s="46">
        <f t="shared" si="52"/>
        <v>0.16164299830407497</v>
      </c>
    </row>
    <row r="75" spans="1:40" ht="14.5" hidden="1" outlineLevel="2" x14ac:dyDescent="0.35">
      <c r="A75" s="51" t="str">
        <f t="shared" si="20"/>
        <v>SO2</v>
      </c>
      <c r="B75" s="13" t="s">
        <v>24</v>
      </c>
      <c r="C75" s="13" t="s">
        <v>29</v>
      </c>
      <c r="D75" s="19" t="s">
        <v>29</v>
      </c>
      <c r="E75" s="61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31" t="str">
        <f t="shared" si="49"/>
        <v/>
      </c>
      <c r="AL75" s="39" t="str">
        <f t="shared" si="50"/>
        <v/>
      </c>
      <c r="AM75" s="39" t="str">
        <f t="shared" si="51"/>
        <v/>
      </c>
      <c r="AN75" s="46">
        <f t="shared" si="52"/>
        <v>0</v>
      </c>
    </row>
    <row r="76" spans="1:40" ht="14.5" hidden="1" outlineLevel="2" x14ac:dyDescent="0.35">
      <c r="A76" s="51" t="str">
        <f t="shared" si="20"/>
        <v>SO2</v>
      </c>
      <c r="B76" s="13" t="s">
        <v>24</v>
      </c>
      <c r="C76" s="13" t="s">
        <v>30</v>
      </c>
      <c r="D76" s="19" t="s">
        <v>30</v>
      </c>
      <c r="E76" s="61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31" t="str">
        <f t="shared" si="49"/>
        <v/>
      </c>
      <c r="AL76" s="39" t="str">
        <f t="shared" si="50"/>
        <v/>
      </c>
      <c r="AM76" s="39" t="str">
        <f t="shared" si="51"/>
        <v/>
      </c>
      <c r="AN76" s="46">
        <f t="shared" si="52"/>
        <v>0</v>
      </c>
    </row>
    <row r="77" spans="1:40" ht="14.5" hidden="1" outlineLevel="1" x14ac:dyDescent="0.35">
      <c r="A77" s="51" t="str">
        <f t="shared" si="20"/>
        <v/>
      </c>
      <c r="B77" s="13"/>
      <c r="C77" s="13"/>
      <c r="D77" s="17" t="s">
        <v>31</v>
      </c>
      <c r="E77" s="59">
        <f>SUBTOTAL(9,E78)</f>
        <v>0.118361336924109</v>
      </c>
      <c r="F77" s="67">
        <f t="shared" ref="F77:AJ77" si="81">SUBTOTAL(9,F78)</f>
        <v>0.15452461981908899</v>
      </c>
      <c r="G77" s="67">
        <f t="shared" si="81"/>
        <v>0.192866558797433</v>
      </c>
      <c r="H77" s="67">
        <f t="shared" si="81"/>
        <v>0.20575504171352599</v>
      </c>
      <c r="I77" s="67">
        <f t="shared" si="81"/>
        <v>0.21559839232398301</v>
      </c>
      <c r="J77" s="67">
        <f t="shared" si="81"/>
        <v>0.23148987652243999</v>
      </c>
      <c r="K77" s="67">
        <f t="shared" si="81"/>
        <v>0.22774772990499201</v>
      </c>
      <c r="L77" s="67">
        <f t="shared" si="81"/>
        <v>0.23918732632089501</v>
      </c>
      <c r="M77" s="67">
        <f t="shared" si="81"/>
        <v>0.23083169731651701</v>
      </c>
      <c r="N77" s="67">
        <f t="shared" si="81"/>
        <v>0.26585461396173699</v>
      </c>
      <c r="O77" s="67">
        <f t="shared" si="81"/>
        <v>0.36641418641499501</v>
      </c>
      <c r="P77" s="67">
        <f t="shared" si="81"/>
        <v>0.28964351575124703</v>
      </c>
      <c r="Q77" s="67">
        <f t="shared" si="81"/>
        <v>0.241912001324844</v>
      </c>
      <c r="R77" s="67">
        <f t="shared" si="81"/>
        <v>0.252899917599822</v>
      </c>
      <c r="S77" s="67">
        <f t="shared" si="81"/>
        <v>0.26072360520533699</v>
      </c>
      <c r="T77" s="67">
        <f t="shared" si="81"/>
        <v>0.231956492567993</v>
      </c>
      <c r="U77" s="67">
        <f t="shared" si="81"/>
        <v>0.23541238930007999</v>
      </c>
      <c r="V77" s="67">
        <f t="shared" si="81"/>
        <v>0.239699982679553</v>
      </c>
      <c r="W77" s="67">
        <f t="shared" si="81"/>
        <v>0.23187172994233499</v>
      </c>
      <c r="X77" s="67">
        <f t="shared" si="81"/>
        <v>0.24482570366888001</v>
      </c>
      <c r="Y77" s="67">
        <f t="shared" si="81"/>
        <v>0.21347191160517401</v>
      </c>
      <c r="Z77" s="67">
        <f t="shared" si="81"/>
        <v>0.22799724103532701</v>
      </c>
      <c r="AA77" s="67">
        <f t="shared" si="81"/>
        <v>0.229226266972201</v>
      </c>
      <c r="AB77" s="67">
        <f t="shared" si="81"/>
        <v>0.220890224206643</v>
      </c>
      <c r="AC77" s="67">
        <f t="shared" si="81"/>
        <v>0.21354305794534101</v>
      </c>
      <c r="AD77" s="67">
        <f t="shared" si="81"/>
        <v>0.20785288674230701</v>
      </c>
      <c r="AE77" s="67">
        <f t="shared" si="81"/>
        <v>0.1946157425601</v>
      </c>
      <c r="AF77" s="67">
        <f t="shared" si="81"/>
        <v>0.167442836414331</v>
      </c>
      <c r="AG77" s="67">
        <f t="shared" si="81"/>
        <v>0.18192280827601801</v>
      </c>
      <c r="AH77" s="67">
        <f t="shared" si="81"/>
        <v>0.19048105071906499</v>
      </c>
      <c r="AI77" s="67">
        <f t="shared" si="81"/>
        <v>0.16969004643965599</v>
      </c>
      <c r="AJ77" s="67">
        <f t="shared" si="81"/>
        <v>0.17675527478825101</v>
      </c>
      <c r="AK77" s="30">
        <f t="shared" si="49"/>
        <v>0.49335314539056863</v>
      </c>
      <c r="AL77" s="38">
        <f t="shared" si="50"/>
        <v>1.3020294233888619E-2</v>
      </c>
      <c r="AM77" s="38">
        <f t="shared" si="51"/>
        <v>4.1636079998996989E-2</v>
      </c>
      <c r="AN77" s="45">
        <f t="shared" si="52"/>
        <v>2.783979071002324E-3</v>
      </c>
    </row>
    <row r="78" spans="1:40" ht="14.5" hidden="1" outlineLevel="2" x14ac:dyDescent="0.35">
      <c r="A78" s="51" t="str">
        <f t="shared" si="20"/>
        <v>SO2</v>
      </c>
      <c r="B78" s="13" t="s">
        <v>31</v>
      </c>
      <c r="C78" s="13" t="s">
        <v>28</v>
      </c>
      <c r="D78" s="18" t="s">
        <v>28</v>
      </c>
      <c r="E78" s="60">
        <v>0.118361336924109</v>
      </c>
      <c r="F78" s="69">
        <v>0.15452461981908899</v>
      </c>
      <c r="G78" s="69">
        <v>0.192866558797433</v>
      </c>
      <c r="H78" s="69">
        <v>0.20575504171352599</v>
      </c>
      <c r="I78" s="69">
        <v>0.21559839232398301</v>
      </c>
      <c r="J78" s="69">
        <v>0.23148987652243999</v>
      </c>
      <c r="K78" s="69">
        <v>0.22774772990499201</v>
      </c>
      <c r="L78" s="69">
        <v>0.23918732632089501</v>
      </c>
      <c r="M78" s="69">
        <v>0.23083169731651701</v>
      </c>
      <c r="N78" s="69">
        <v>0.26585461396173699</v>
      </c>
      <c r="O78" s="69">
        <v>0.36641418641499501</v>
      </c>
      <c r="P78" s="69">
        <v>0.28964351575124703</v>
      </c>
      <c r="Q78" s="69">
        <v>0.241912001324844</v>
      </c>
      <c r="R78" s="69">
        <v>0.252899917599822</v>
      </c>
      <c r="S78" s="69">
        <v>0.26072360520533699</v>
      </c>
      <c r="T78" s="69">
        <v>0.231956492567993</v>
      </c>
      <c r="U78" s="69">
        <v>0.23541238930007999</v>
      </c>
      <c r="V78" s="69">
        <v>0.239699982679553</v>
      </c>
      <c r="W78" s="69">
        <v>0.23187172994233499</v>
      </c>
      <c r="X78" s="69">
        <v>0.24482570366888001</v>
      </c>
      <c r="Y78" s="69">
        <v>0.21347191160517401</v>
      </c>
      <c r="Z78" s="69">
        <v>0.22799724103532701</v>
      </c>
      <c r="AA78" s="69">
        <v>0.229226266972201</v>
      </c>
      <c r="AB78" s="69">
        <v>0.220890224206643</v>
      </c>
      <c r="AC78" s="69">
        <v>0.21354305794534101</v>
      </c>
      <c r="AD78" s="69">
        <v>0.20785288674230701</v>
      </c>
      <c r="AE78" s="69">
        <v>0.1946157425601</v>
      </c>
      <c r="AF78" s="69">
        <v>0.167442836414331</v>
      </c>
      <c r="AG78" s="69">
        <v>0.18192280827601801</v>
      </c>
      <c r="AH78" s="69">
        <v>0.19048105071906499</v>
      </c>
      <c r="AI78" s="69">
        <v>0.16969004643965599</v>
      </c>
      <c r="AJ78" s="69">
        <v>0.17675527478825101</v>
      </c>
      <c r="AK78" s="31">
        <f t="shared" ref="AK78:AK111" si="82">IFERROR(AJ78/E78-1,"")</f>
        <v>0.49335314539056863</v>
      </c>
      <c r="AL78" s="39">
        <f t="shared" ref="AL78:AL113" si="83">IFERROR(POWER(AJ78/E78,1/(AJ$11-E$11))-1,"")</f>
        <v>1.3020294233888619E-2</v>
      </c>
      <c r="AM78" s="39">
        <f t="shared" ref="AM78:AM113" si="84">IFERROR(AJ78/AI78-1,"")</f>
        <v>4.1636079998996989E-2</v>
      </c>
      <c r="AN78" s="46">
        <f t="shared" si="52"/>
        <v>2.783979071002324E-3</v>
      </c>
    </row>
    <row r="79" spans="1:40" ht="14.5" hidden="1" outlineLevel="1" x14ac:dyDescent="0.35">
      <c r="A79" s="51" t="str">
        <f t="shared" si="20"/>
        <v/>
      </c>
      <c r="B79" s="13"/>
      <c r="C79" s="13"/>
      <c r="D79" s="17" t="s">
        <v>32</v>
      </c>
      <c r="E79" s="59">
        <f>SUBTOTAL(9,E80)</f>
        <v>5.98006118060345E-2</v>
      </c>
      <c r="F79" s="67">
        <f t="shared" ref="F79:AJ79" si="85">SUBTOTAL(9,F80)</f>
        <v>5.18642850258621E-2</v>
      </c>
      <c r="G79" s="67">
        <f t="shared" si="85"/>
        <v>5.1437012590517299E-2</v>
      </c>
      <c r="H79" s="67">
        <f t="shared" si="85"/>
        <v>5.9374926258620703E-2</v>
      </c>
      <c r="I79" s="67">
        <f t="shared" si="85"/>
        <v>6.8448824706896602E-2</v>
      </c>
      <c r="J79" s="67">
        <f t="shared" si="85"/>
        <v>7.0436549400862095E-2</v>
      </c>
      <c r="K79" s="67">
        <f t="shared" si="85"/>
        <v>6.9015730081896598E-2</v>
      </c>
      <c r="L79" s="67">
        <f t="shared" si="85"/>
        <v>6.5929596125000003E-2</v>
      </c>
      <c r="M79" s="67">
        <f t="shared" si="85"/>
        <v>6.9244907974138001E-2</v>
      </c>
      <c r="N79" s="67">
        <f t="shared" si="85"/>
        <v>6.8201608353448295E-2</v>
      </c>
      <c r="O79" s="67">
        <f t="shared" si="85"/>
        <v>7.4030973806034503E-2</v>
      </c>
      <c r="P79" s="67">
        <f t="shared" si="85"/>
        <v>7.5901884905172495E-2</v>
      </c>
      <c r="Q79" s="67">
        <f t="shared" si="85"/>
        <v>7.0426404629310393E-2</v>
      </c>
      <c r="R79" s="67">
        <f t="shared" si="85"/>
        <v>7.8357174189655196E-2</v>
      </c>
      <c r="S79" s="67">
        <f t="shared" si="85"/>
        <v>8.0701568969827706E-2</v>
      </c>
      <c r="T79" s="67">
        <f t="shared" si="85"/>
        <v>7.5062027599138006E-2</v>
      </c>
      <c r="U79" s="67">
        <f t="shared" si="85"/>
        <v>7.6357813866379395E-2</v>
      </c>
      <c r="V79" s="67">
        <f t="shared" si="85"/>
        <v>6.2877701797413796E-2</v>
      </c>
      <c r="W79" s="67">
        <f t="shared" si="85"/>
        <v>6.8012123534482799E-2</v>
      </c>
      <c r="X79" s="67">
        <f t="shared" si="85"/>
        <v>6.4760519754310394E-2</v>
      </c>
      <c r="Y79" s="67">
        <f t="shared" si="85"/>
        <v>6.0254743030447901E-2</v>
      </c>
      <c r="Z79" s="67">
        <f t="shared" si="85"/>
        <v>6.1810587416756997E-2</v>
      </c>
      <c r="AA79" s="67">
        <f t="shared" si="85"/>
        <v>5.1263037747190203E-2</v>
      </c>
      <c r="AB79" s="67">
        <f t="shared" si="85"/>
        <v>5.4066533641547003E-2</v>
      </c>
      <c r="AC79" s="67">
        <f t="shared" si="85"/>
        <v>5.1216531480715102E-2</v>
      </c>
      <c r="AD79" s="67">
        <f t="shared" si="85"/>
        <v>5.3502303935296099E-2</v>
      </c>
      <c r="AE79" s="67">
        <f t="shared" si="85"/>
        <v>5.8128033202517797E-2</v>
      </c>
      <c r="AF79" s="67">
        <f t="shared" si="85"/>
        <v>6.2477671832459301E-2</v>
      </c>
      <c r="AG79" s="67">
        <f t="shared" si="85"/>
        <v>6.7644743522702694E-2</v>
      </c>
      <c r="AH79" s="67">
        <f t="shared" si="85"/>
        <v>6.4188303462277899E-2</v>
      </c>
      <c r="AI79" s="67">
        <f t="shared" si="85"/>
        <v>4.4458236704498902E-2</v>
      </c>
      <c r="AJ79" s="67">
        <f t="shared" si="85"/>
        <v>5.1632824600367701E-2</v>
      </c>
      <c r="AK79" s="31">
        <f t="shared" si="82"/>
        <v>-0.1365836729590546</v>
      </c>
      <c r="AL79" s="38">
        <f t="shared" si="83"/>
        <v>-4.7261604500244969E-3</v>
      </c>
      <c r="AM79" s="38">
        <f t="shared" si="84"/>
        <v>0.16137814784594862</v>
      </c>
      <c r="AN79" s="45">
        <f t="shared" ref="AN79:AN113" si="86">AJ79/$AJ$13</f>
        <v>8.1324137701893574E-4</v>
      </c>
    </row>
    <row r="80" spans="1:40" ht="14.5" hidden="1" outlineLevel="2" x14ac:dyDescent="0.35">
      <c r="A80" s="51" t="str">
        <f t="shared" si="20"/>
        <v>SO2</v>
      </c>
      <c r="B80" s="13" t="s">
        <v>32</v>
      </c>
      <c r="C80" s="13" t="s">
        <v>7</v>
      </c>
      <c r="D80" s="18" t="s">
        <v>7</v>
      </c>
      <c r="E80" s="60">
        <v>5.98006118060345E-2</v>
      </c>
      <c r="F80" s="69">
        <v>5.18642850258621E-2</v>
      </c>
      <c r="G80" s="69">
        <v>5.1437012590517299E-2</v>
      </c>
      <c r="H80" s="69">
        <v>5.9374926258620703E-2</v>
      </c>
      <c r="I80" s="69">
        <v>6.8448824706896602E-2</v>
      </c>
      <c r="J80" s="69">
        <v>7.0436549400862095E-2</v>
      </c>
      <c r="K80" s="69">
        <v>6.9015730081896598E-2</v>
      </c>
      <c r="L80" s="69">
        <v>6.5929596125000003E-2</v>
      </c>
      <c r="M80" s="69">
        <v>6.9244907974138001E-2</v>
      </c>
      <c r="N80" s="69">
        <v>6.8201608353448295E-2</v>
      </c>
      <c r="O80" s="69">
        <v>7.4030973806034503E-2</v>
      </c>
      <c r="P80" s="69">
        <v>7.5901884905172495E-2</v>
      </c>
      <c r="Q80" s="69">
        <v>7.0426404629310393E-2</v>
      </c>
      <c r="R80" s="69">
        <v>7.8357174189655196E-2</v>
      </c>
      <c r="S80" s="69">
        <v>8.0701568969827706E-2</v>
      </c>
      <c r="T80" s="69">
        <v>7.5062027599138006E-2</v>
      </c>
      <c r="U80" s="69">
        <v>7.6357813866379395E-2</v>
      </c>
      <c r="V80" s="69">
        <v>6.2877701797413796E-2</v>
      </c>
      <c r="W80" s="69">
        <v>6.8012123534482799E-2</v>
      </c>
      <c r="X80" s="69">
        <v>6.4760519754310394E-2</v>
      </c>
      <c r="Y80" s="69">
        <v>6.0254743030447901E-2</v>
      </c>
      <c r="Z80" s="69">
        <v>6.1810587416756997E-2</v>
      </c>
      <c r="AA80" s="69">
        <v>5.1263037747190203E-2</v>
      </c>
      <c r="AB80" s="69">
        <v>5.4066533641547003E-2</v>
      </c>
      <c r="AC80" s="69">
        <v>5.1216531480715102E-2</v>
      </c>
      <c r="AD80" s="69">
        <v>5.3502303935296099E-2</v>
      </c>
      <c r="AE80" s="69">
        <v>5.8128033202517797E-2</v>
      </c>
      <c r="AF80" s="69">
        <v>6.2477671832459301E-2</v>
      </c>
      <c r="AG80" s="69">
        <v>6.7644743522702694E-2</v>
      </c>
      <c r="AH80" s="69">
        <v>6.4188303462277899E-2</v>
      </c>
      <c r="AI80" s="69">
        <v>4.4458236704498902E-2</v>
      </c>
      <c r="AJ80" s="69">
        <v>5.1632824600367701E-2</v>
      </c>
      <c r="AK80" s="31">
        <f t="shared" si="82"/>
        <v>-0.1365836729590546</v>
      </c>
      <c r="AL80" s="39">
        <f t="shared" si="83"/>
        <v>-4.7261604500244969E-3</v>
      </c>
      <c r="AM80" s="39">
        <f t="shared" si="84"/>
        <v>0.16137814784594862</v>
      </c>
      <c r="AN80" s="46">
        <f t="shared" si="86"/>
        <v>8.1324137701893574E-4</v>
      </c>
    </row>
    <row r="81" spans="1:40" ht="14.5" hidden="1" outlineLevel="1" x14ac:dyDescent="0.35">
      <c r="A81" s="51" t="str">
        <f t="shared" si="20"/>
        <v/>
      </c>
      <c r="B81" s="13"/>
      <c r="C81" s="13"/>
      <c r="D81" s="17" t="s">
        <v>33</v>
      </c>
      <c r="E81" s="59">
        <f>SUBTOTAL(9,E82:E83)</f>
        <v>3.0409963691668738</v>
      </c>
      <c r="F81" s="67">
        <f t="shared" ref="F81:AH81" si="87">SUBTOTAL(9,F82:F83)</f>
        <v>3.0246328779348137</v>
      </c>
      <c r="G81" s="67">
        <f t="shared" si="87"/>
        <v>3.0566645178489535</v>
      </c>
      <c r="H81" s="67">
        <f t="shared" si="87"/>
        <v>3.0478952879811736</v>
      </c>
      <c r="I81" s="67">
        <f t="shared" si="87"/>
        <v>3.8035901210385235</v>
      </c>
      <c r="J81" s="67">
        <f t="shared" si="87"/>
        <v>3.8493374318291536</v>
      </c>
      <c r="K81" s="67">
        <f t="shared" si="87"/>
        <v>3.2593868455002335</v>
      </c>
      <c r="L81" s="67">
        <f t="shared" si="87"/>
        <v>2.0246900238765835</v>
      </c>
      <c r="M81" s="67">
        <f t="shared" si="87"/>
        <v>1.5519967350396235</v>
      </c>
      <c r="N81" s="67">
        <f t="shared" si="87"/>
        <v>2.3707928924234034</v>
      </c>
      <c r="O81" s="67">
        <f t="shared" si="87"/>
        <v>4.7883539713455336</v>
      </c>
      <c r="P81" s="67">
        <f t="shared" si="87"/>
        <v>4.198021819249254</v>
      </c>
      <c r="Q81" s="67">
        <f t="shared" si="87"/>
        <v>4.6589047371927732</v>
      </c>
      <c r="R81" s="67">
        <f t="shared" si="87"/>
        <v>4.786959831314384</v>
      </c>
      <c r="S81" s="67">
        <f t="shared" si="87"/>
        <v>4.2506883727081437</v>
      </c>
      <c r="T81" s="67">
        <f t="shared" si="87"/>
        <v>5.0425183390168637</v>
      </c>
      <c r="U81" s="67">
        <f t="shared" si="87"/>
        <v>3.7296308870878234</v>
      </c>
      <c r="V81" s="67">
        <f t="shared" si="87"/>
        <v>4.1223279332527136</v>
      </c>
      <c r="W81" s="67">
        <f t="shared" si="87"/>
        <v>3.4187245401769335</v>
      </c>
      <c r="X81" s="67">
        <f t="shared" si="87"/>
        <v>3.4972562334502046</v>
      </c>
      <c r="Y81" s="67">
        <f t="shared" si="87"/>
        <v>3.2301727744679249</v>
      </c>
      <c r="Z81" s="67">
        <f t="shared" si="87"/>
        <v>3.4458624242655596</v>
      </c>
      <c r="AA81" s="67">
        <f t="shared" si="87"/>
        <v>3.5118010904223724</v>
      </c>
      <c r="AB81" s="67">
        <f t="shared" si="87"/>
        <v>4.8365938825039949</v>
      </c>
      <c r="AC81" s="67">
        <f t="shared" si="87"/>
        <v>4.565621207910266</v>
      </c>
      <c r="AD81" s="67">
        <f t="shared" si="87"/>
        <v>5.2056319333162069</v>
      </c>
      <c r="AE81" s="67">
        <f t="shared" ref="AE81:AF81" si="88">SUBTOTAL(9,AE82:AE83)</f>
        <v>3.1586926618683289</v>
      </c>
      <c r="AF81" s="67">
        <f t="shared" si="88"/>
        <v>3.2289617408129101</v>
      </c>
      <c r="AG81" s="67">
        <f t="shared" ref="AG81" si="89">SUBTOTAL(9,AG82:AG83)</f>
        <v>3.23579548012684</v>
      </c>
      <c r="AH81" s="67">
        <f t="shared" si="87"/>
        <v>4.057640108497</v>
      </c>
      <c r="AI81" s="67">
        <f t="shared" ref="AI81:AJ81" si="90">SUBTOTAL(9,AI82:AI83)</f>
        <v>3.3129982712094801</v>
      </c>
      <c r="AJ81" s="67">
        <f t="shared" si="90"/>
        <v>2.4029888989707864</v>
      </c>
      <c r="AK81" s="30">
        <f t="shared" si="82"/>
        <v>-0.20980211507811797</v>
      </c>
      <c r="AL81" s="38">
        <f t="shared" si="83"/>
        <v>-7.5670913277781082E-3</v>
      </c>
      <c r="AM81" s="38">
        <f t="shared" si="84"/>
        <v>-0.2746784929369962</v>
      </c>
      <c r="AN81" s="45">
        <f t="shared" si="86"/>
        <v>3.7848210247755878E-2</v>
      </c>
    </row>
    <row r="82" spans="1:40" ht="14.5" hidden="1" outlineLevel="2" x14ac:dyDescent="0.35">
      <c r="A82" s="51" t="str">
        <f t="shared" si="20"/>
        <v>SO2</v>
      </c>
      <c r="B82" s="13" t="s">
        <v>33</v>
      </c>
      <c r="C82" s="13" t="s">
        <v>7</v>
      </c>
      <c r="D82" s="18" t="s">
        <v>7</v>
      </c>
      <c r="E82" s="60">
        <v>3.0100229178394402</v>
      </c>
      <c r="F82" s="69">
        <v>2.9936594266073802</v>
      </c>
      <c r="G82" s="69">
        <v>3.02569106652152</v>
      </c>
      <c r="H82" s="69">
        <v>3.01692183665374</v>
      </c>
      <c r="I82" s="69">
        <v>3.7726166697110899</v>
      </c>
      <c r="J82" s="69">
        <v>3.81836398050172</v>
      </c>
      <c r="K82" s="69">
        <v>3.2284133941727999</v>
      </c>
      <c r="L82" s="69">
        <v>1.9937165725491499</v>
      </c>
      <c r="M82" s="69">
        <v>1.52102328371219</v>
      </c>
      <c r="N82" s="69">
        <v>2.3398194410959698</v>
      </c>
      <c r="O82" s="69">
        <v>4.7573805200181001</v>
      </c>
      <c r="P82" s="69">
        <v>4.1670483679218204</v>
      </c>
      <c r="Q82" s="69">
        <v>4.6279312858653396</v>
      </c>
      <c r="R82" s="69">
        <v>4.7559863799869504</v>
      </c>
      <c r="S82" s="69">
        <v>4.2197149213807101</v>
      </c>
      <c r="T82" s="69">
        <v>5.0115448876894302</v>
      </c>
      <c r="U82" s="69">
        <v>3.6986574357603899</v>
      </c>
      <c r="V82" s="69">
        <v>4.0913544819252801</v>
      </c>
      <c r="W82" s="69">
        <v>3.3877510888494999</v>
      </c>
      <c r="X82" s="69">
        <v>3.4891637621343499</v>
      </c>
      <c r="Y82" s="69">
        <v>3.2102792676479099</v>
      </c>
      <c r="Z82" s="69">
        <v>3.4299310423597</v>
      </c>
      <c r="AA82" s="69">
        <v>3.4990500940892901</v>
      </c>
      <c r="AB82" s="69">
        <v>4.8286388305927801</v>
      </c>
      <c r="AC82" s="69">
        <v>4.5575003251241899</v>
      </c>
      <c r="AD82" s="69">
        <v>5.1993974454740099</v>
      </c>
      <c r="AE82" s="69">
        <v>3.15746520405632</v>
      </c>
      <c r="AF82" s="69">
        <v>3.2289617408129101</v>
      </c>
      <c r="AG82" s="69">
        <v>3.23579548012684</v>
      </c>
      <c r="AH82" s="69">
        <v>4.057640108497</v>
      </c>
      <c r="AI82" s="69">
        <v>3.3129982712094801</v>
      </c>
      <c r="AJ82" s="69">
        <v>2.4028045302790999</v>
      </c>
      <c r="AK82" s="31">
        <f t="shared" si="82"/>
        <v>-0.20173214760643576</v>
      </c>
      <c r="AL82" s="39">
        <f t="shared" si="83"/>
        <v>-7.2417506977251467E-3</v>
      </c>
      <c r="AM82" s="39">
        <f t="shared" si="84"/>
        <v>-0.27473414303898647</v>
      </c>
      <c r="AN82" s="46">
        <f t="shared" si="86"/>
        <v>3.7845306353772409E-2</v>
      </c>
    </row>
    <row r="83" spans="1:40" ht="14.5" hidden="1" outlineLevel="2" x14ac:dyDescent="0.35">
      <c r="A83" s="51" t="str">
        <f t="shared" si="20"/>
        <v>SO2</v>
      </c>
      <c r="B83" s="13" t="s">
        <v>33</v>
      </c>
      <c r="C83" s="13" t="s">
        <v>6</v>
      </c>
      <c r="D83" s="18" t="s">
        <v>6</v>
      </c>
      <c r="E83" s="60">
        <v>3.09734513274336E-2</v>
      </c>
      <c r="F83" s="69">
        <v>3.09734513274336E-2</v>
      </c>
      <c r="G83" s="69">
        <v>3.09734513274336E-2</v>
      </c>
      <c r="H83" s="69">
        <v>3.09734513274336E-2</v>
      </c>
      <c r="I83" s="69">
        <v>3.09734513274336E-2</v>
      </c>
      <c r="J83" s="69">
        <v>3.09734513274336E-2</v>
      </c>
      <c r="K83" s="69">
        <v>3.09734513274336E-2</v>
      </c>
      <c r="L83" s="69">
        <v>3.09734513274336E-2</v>
      </c>
      <c r="M83" s="69">
        <v>3.09734513274336E-2</v>
      </c>
      <c r="N83" s="69">
        <v>3.09734513274336E-2</v>
      </c>
      <c r="O83" s="69">
        <v>3.09734513274336E-2</v>
      </c>
      <c r="P83" s="69">
        <v>3.09734513274336E-2</v>
      </c>
      <c r="Q83" s="69">
        <v>3.09734513274336E-2</v>
      </c>
      <c r="R83" s="69">
        <v>3.09734513274336E-2</v>
      </c>
      <c r="S83" s="69">
        <v>3.09734513274336E-2</v>
      </c>
      <c r="T83" s="69">
        <v>3.09734513274336E-2</v>
      </c>
      <c r="U83" s="69">
        <v>3.09734513274336E-2</v>
      </c>
      <c r="V83" s="69">
        <v>3.09734513274336E-2</v>
      </c>
      <c r="W83" s="69">
        <v>3.09734513274336E-2</v>
      </c>
      <c r="X83" s="69">
        <v>8.0924713158547594E-3</v>
      </c>
      <c r="Y83" s="69">
        <v>1.9893506820014902E-2</v>
      </c>
      <c r="Z83" s="69">
        <v>1.5931381905859701E-2</v>
      </c>
      <c r="AA83" s="69">
        <v>1.2750996333082401E-2</v>
      </c>
      <c r="AB83" s="69">
        <v>7.9550519112149502E-3</v>
      </c>
      <c r="AC83" s="69">
        <v>8.12088278607641E-3</v>
      </c>
      <c r="AD83" s="69">
        <v>6.2344878421966704E-3</v>
      </c>
      <c r="AE83" s="69">
        <v>1.2274578120089301E-3</v>
      </c>
      <c r="AF83" s="69">
        <v>0</v>
      </c>
      <c r="AG83" s="69">
        <v>0</v>
      </c>
      <c r="AH83" s="69">
        <v>0</v>
      </c>
      <c r="AI83" s="69">
        <v>0</v>
      </c>
      <c r="AJ83" s="69">
        <v>1.8436869168629699E-4</v>
      </c>
      <c r="AK83" s="31">
        <f t="shared" si="82"/>
        <v>-0.99404752509698524</v>
      </c>
      <c r="AL83" s="39">
        <f t="shared" si="83"/>
        <v>-0.15235100636333165</v>
      </c>
      <c r="AM83" s="39" t="str">
        <f t="shared" si="84"/>
        <v/>
      </c>
      <c r="AN83" s="46">
        <f t="shared" si="86"/>
        <v>2.9038939834617534E-6</v>
      </c>
    </row>
    <row r="84" spans="1:40" ht="14.5" hidden="1" outlineLevel="1" x14ac:dyDescent="0.35">
      <c r="A84" s="51" t="str">
        <f t="shared" ref="A84:A92" si="91">IF(B84="","",A$17)</f>
        <v/>
      </c>
      <c r="B84" s="13"/>
      <c r="C84" s="13"/>
      <c r="D84" s="17" t="s">
        <v>69</v>
      </c>
      <c r="E84" s="59">
        <f>SUBTOTAL(9,E85)</f>
        <v>0</v>
      </c>
      <c r="F84" s="67">
        <f t="shared" ref="F84:AJ84" si="92">SUBTOTAL(9,F85)</f>
        <v>0</v>
      </c>
      <c r="G84" s="67">
        <f t="shared" si="92"/>
        <v>0</v>
      </c>
      <c r="H84" s="67">
        <f t="shared" si="92"/>
        <v>0</v>
      </c>
      <c r="I84" s="67">
        <f t="shared" si="92"/>
        <v>0</v>
      </c>
      <c r="J84" s="67">
        <f t="shared" si="92"/>
        <v>0</v>
      </c>
      <c r="K84" s="67">
        <f t="shared" si="92"/>
        <v>0</v>
      </c>
      <c r="L84" s="67">
        <f t="shared" si="92"/>
        <v>0</v>
      </c>
      <c r="M84" s="67">
        <f t="shared" si="92"/>
        <v>0</v>
      </c>
      <c r="N84" s="67">
        <f t="shared" si="92"/>
        <v>0</v>
      </c>
      <c r="O84" s="67">
        <f t="shared" si="92"/>
        <v>0</v>
      </c>
      <c r="P84" s="67">
        <f t="shared" si="92"/>
        <v>0</v>
      </c>
      <c r="Q84" s="67">
        <f t="shared" si="92"/>
        <v>0</v>
      </c>
      <c r="R84" s="67">
        <f t="shared" si="92"/>
        <v>0</v>
      </c>
      <c r="S84" s="67">
        <f t="shared" si="92"/>
        <v>0</v>
      </c>
      <c r="T84" s="67">
        <f t="shared" si="92"/>
        <v>0</v>
      </c>
      <c r="U84" s="67">
        <f t="shared" si="92"/>
        <v>0</v>
      </c>
      <c r="V84" s="67">
        <f t="shared" si="92"/>
        <v>0</v>
      </c>
      <c r="W84" s="67">
        <f t="shared" si="92"/>
        <v>0</v>
      </c>
      <c r="X84" s="67">
        <f t="shared" si="92"/>
        <v>0</v>
      </c>
      <c r="Y84" s="67">
        <f t="shared" si="92"/>
        <v>0</v>
      </c>
      <c r="Z84" s="67">
        <f t="shared" si="92"/>
        <v>0</v>
      </c>
      <c r="AA84" s="67">
        <f t="shared" si="92"/>
        <v>0</v>
      </c>
      <c r="AB84" s="67">
        <f t="shared" si="92"/>
        <v>0</v>
      </c>
      <c r="AC84" s="67">
        <f t="shared" si="92"/>
        <v>0</v>
      </c>
      <c r="AD84" s="67">
        <f t="shared" si="92"/>
        <v>0</v>
      </c>
      <c r="AE84" s="67">
        <f t="shared" si="92"/>
        <v>0</v>
      </c>
      <c r="AF84" s="67">
        <f t="shared" si="92"/>
        <v>0</v>
      </c>
      <c r="AG84" s="67">
        <f t="shared" si="92"/>
        <v>0</v>
      </c>
      <c r="AH84" s="67">
        <f t="shared" si="92"/>
        <v>0</v>
      </c>
      <c r="AI84" s="67">
        <f t="shared" si="92"/>
        <v>0</v>
      </c>
      <c r="AJ84" s="67">
        <f t="shared" si="92"/>
        <v>0</v>
      </c>
      <c r="AK84" s="30" t="str">
        <f t="shared" si="82"/>
        <v/>
      </c>
      <c r="AL84" s="38" t="str">
        <f t="shared" si="83"/>
        <v/>
      </c>
      <c r="AM84" s="38" t="str">
        <f t="shared" si="84"/>
        <v/>
      </c>
      <c r="AN84" s="45">
        <f t="shared" si="86"/>
        <v>0</v>
      </c>
    </row>
    <row r="85" spans="1:40" ht="14.5" hidden="1" outlineLevel="2" x14ac:dyDescent="0.35">
      <c r="A85" s="51" t="str">
        <f t="shared" si="91"/>
        <v>SO2</v>
      </c>
      <c r="B85" s="13" t="s">
        <v>69</v>
      </c>
      <c r="C85" s="13" t="s">
        <v>5</v>
      </c>
      <c r="D85" s="18" t="s">
        <v>29</v>
      </c>
      <c r="E85" s="60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31" t="str">
        <f t="shared" si="82"/>
        <v/>
      </c>
      <c r="AL85" s="39" t="str">
        <f t="shared" si="83"/>
        <v/>
      </c>
      <c r="AM85" s="39" t="str">
        <f t="shared" si="84"/>
        <v/>
      </c>
      <c r="AN85" s="46">
        <f t="shared" si="86"/>
        <v>0</v>
      </c>
    </row>
    <row r="86" spans="1:40" ht="14.5" collapsed="1" x14ac:dyDescent="0.35">
      <c r="A86" s="51" t="str">
        <f t="shared" si="91"/>
        <v/>
      </c>
      <c r="B86" s="13"/>
      <c r="C86" s="13"/>
      <c r="D86" s="16" t="s">
        <v>34</v>
      </c>
      <c r="E86" s="58">
        <f>SUBTOTAL(9,E87:E101)</f>
        <v>9.8210995958557437</v>
      </c>
      <c r="F86" s="66">
        <f t="shared" ref="F86:AH86" si="93">SUBTOTAL(9,F87:F101)</f>
        <v>7.9482819274682637</v>
      </c>
      <c r="G86" s="66">
        <f t="shared" si="93"/>
        <v>8.9556732200705813</v>
      </c>
      <c r="H86" s="66">
        <f t="shared" si="93"/>
        <v>7.123712541082055</v>
      </c>
      <c r="I86" s="66">
        <f t="shared" si="93"/>
        <v>7.6028553069333196</v>
      </c>
      <c r="J86" s="66">
        <f t="shared" si="93"/>
        <v>7.6659821913203592</v>
      </c>
      <c r="K86" s="66">
        <f t="shared" si="93"/>
        <v>8.2381820893397268</v>
      </c>
      <c r="L86" s="66">
        <f t="shared" si="93"/>
        <v>8.4557788283994491</v>
      </c>
      <c r="M86" s="66">
        <f t="shared" si="93"/>
        <v>9.1707974999596811</v>
      </c>
      <c r="N86" s="66">
        <f t="shared" si="93"/>
        <v>8.6331843572779228</v>
      </c>
      <c r="O86" s="66">
        <f t="shared" si="93"/>
        <v>8.2629782042215734</v>
      </c>
      <c r="P86" s="66">
        <f t="shared" si="93"/>
        <v>8.3589758993807095</v>
      </c>
      <c r="Q86" s="66">
        <f t="shared" si="93"/>
        <v>8.368322203225377</v>
      </c>
      <c r="R86" s="66">
        <f t="shared" si="93"/>
        <v>10.916301364775652</v>
      </c>
      <c r="S86" s="66">
        <f t="shared" si="93"/>
        <v>8.490775266903146</v>
      </c>
      <c r="T86" s="66">
        <f t="shared" si="93"/>
        <v>9.3650636227860993</v>
      </c>
      <c r="U86" s="66">
        <f t="shared" si="93"/>
        <v>8.823046706224428</v>
      </c>
      <c r="V86" s="66">
        <f t="shared" si="93"/>
        <v>8.6274129772721135</v>
      </c>
      <c r="W86" s="66">
        <f t="shared" si="93"/>
        <v>8.5716195128870325</v>
      </c>
      <c r="X86" s="66">
        <f t="shared" si="93"/>
        <v>8.0534380189000139</v>
      </c>
      <c r="Y86" s="66">
        <f t="shared" si="93"/>
        <v>8.3524605110104382</v>
      </c>
      <c r="Z86" s="66">
        <f t="shared" si="93"/>
        <v>8.4354374440603852</v>
      </c>
      <c r="AA86" s="66">
        <f t="shared" si="93"/>
        <v>8.9614320508676908</v>
      </c>
      <c r="AB86" s="66">
        <f t="shared" si="93"/>
        <v>8.6386919949454661</v>
      </c>
      <c r="AC86" s="66">
        <f t="shared" si="93"/>
        <v>8.1575560505609115</v>
      </c>
      <c r="AD86" s="66">
        <f t="shared" si="93"/>
        <v>7.7198386638023937</v>
      </c>
      <c r="AE86" s="66">
        <f t="shared" ref="AE86:AF86" si="94">SUBTOTAL(9,AE87:AE101)</f>
        <v>7.1313638400486861</v>
      </c>
      <c r="AF86" s="66">
        <f t="shared" si="94"/>
        <v>7.1787813638855704</v>
      </c>
      <c r="AG86" s="66">
        <f t="shared" ref="AG86" si="95">SUBTOTAL(9,AG87:AG101)</f>
        <v>7.1120700241343489</v>
      </c>
      <c r="AH86" s="66">
        <f t="shared" si="93"/>
        <v>7.8730251551787198</v>
      </c>
      <c r="AI86" s="66">
        <f t="shared" ref="AI86:AJ86" si="96">SUBTOTAL(9,AI87:AI101)</f>
        <v>8.5526481565899886</v>
      </c>
      <c r="AJ86" s="66">
        <f t="shared" si="96"/>
        <v>7.6010497547755129</v>
      </c>
      <c r="AK86" s="29">
        <f t="shared" si="82"/>
        <v>-0.22604901003315714</v>
      </c>
      <c r="AL86" s="37">
        <f t="shared" si="83"/>
        <v>-8.2319538451590679E-3</v>
      </c>
      <c r="AM86" s="37">
        <f t="shared" si="84"/>
        <v>-0.11126359747200054</v>
      </c>
      <c r="AN86" s="44">
        <f t="shared" si="86"/>
        <v>0.11972012411110781</v>
      </c>
    </row>
    <row r="87" spans="1:40" ht="14.5" hidden="1" outlineLevel="1" x14ac:dyDescent="0.35">
      <c r="A87" s="51" t="str">
        <f t="shared" si="91"/>
        <v/>
      </c>
      <c r="B87" s="13"/>
      <c r="C87" s="13"/>
      <c r="D87" s="17" t="s">
        <v>35</v>
      </c>
      <c r="E87" s="59">
        <f>SUBTOTAL(9,E88:E91)</f>
        <v>2.285285340335792</v>
      </c>
      <c r="F87" s="67">
        <f t="shared" ref="F87:AH87" si="97">SUBTOTAL(9,F88:F91)</f>
        <v>1.8544210665116418</v>
      </c>
      <c r="G87" s="67">
        <f t="shared" si="97"/>
        <v>2.287385646926662</v>
      </c>
      <c r="H87" s="67">
        <f t="shared" si="97"/>
        <v>2.3969418632226498</v>
      </c>
      <c r="I87" s="67">
        <f t="shared" si="97"/>
        <v>2.7648012014180807</v>
      </c>
      <c r="J87" s="67">
        <f t="shared" si="97"/>
        <v>2.8381235972282419</v>
      </c>
      <c r="K87" s="67">
        <f t="shared" si="97"/>
        <v>3.354218752202804</v>
      </c>
      <c r="L87" s="67">
        <f t="shared" si="97"/>
        <v>3.7484793689544631</v>
      </c>
      <c r="M87" s="67">
        <f t="shared" si="97"/>
        <v>4.2735675523068419</v>
      </c>
      <c r="N87" s="67">
        <f t="shared" si="97"/>
        <v>3.7676763634224719</v>
      </c>
      <c r="O87" s="67">
        <f t="shared" si="97"/>
        <v>3.295807301989945</v>
      </c>
      <c r="P87" s="67">
        <f t="shared" si="97"/>
        <v>3.3817429546670521</v>
      </c>
      <c r="Q87" s="67">
        <f t="shared" si="97"/>
        <v>3.5779233430971797</v>
      </c>
      <c r="R87" s="67">
        <f t="shared" si="97"/>
        <v>5.0457312458385335</v>
      </c>
      <c r="S87" s="67">
        <f t="shared" si="97"/>
        <v>3.2474862750899751</v>
      </c>
      <c r="T87" s="67">
        <f t="shared" si="97"/>
        <v>3.6746165613164647</v>
      </c>
      <c r="U87" s="67">
        <f t="shared" si="97"/>
        <v>4.1561059952676942</v>
      </c>
      <c r="V87" s="67">
        <f t="shared" si="97"/>
        <v>3.9433802305907211</v>
      </c>
      <c r="W87" s="67">
        <f t="shared" si="97"/>
        <v>3.92974507213949</v>
      </c>
      <c r="X87" s="67">
        <f t="shared" si="97"/>
        <v>3.733342307266776</v>
      </c>
      <c r="Y87" s="67">
        <f t="shared" si="97"/>
        <v>3.8304239683218499</v>
      </c>
      <c r="Z87" s="67">
        <f t="shared" si="97"/>
        <v>3.988110918874002</v>
      </c>
      <c r="AA87" s="67">
        <f t="shared" si="97"/>
        <v>4.6295304573017404</v>
      </c>
      <c r="AB87" s="67">
        <f t="shared" si="97"/>
        <v>4.3557324975621201</v>
      </c>
      <c r="AC87" s="67">
        <f t="shared" si="97"/>
        <v>4.0971505005306161</v>
      </c>
      <c r="AD87" s="67">
        <f t="shared" si="97"/>
        <v>3.5225135988926137</v>
      </c>
      <c r="AE87" s="67">
        <f t="shared" ref="AE87:AF87" si="98">SUBTOTAL(9,AE88:AE91)</f>
        <v>3.0359729560751267</v>
      </c>
      <c r="AF87" s="67">
        <f t="shared" si="98"/>
        <v>3.07815799215002</v>
      </c>
      <c r="AG87" s="67">
        <f t="shared" ref="AG87" si="99">SUBTOTAL(9,AG88:AG91)</f>
        <v>3.1507006653876823</v>
      </c>
      <c r="AH87" s="67">
        <f t="shared" si="97"/>
        <v>3.3432690173810151</v>
      </c>
      <c r="AI87" s="67">
        <f t="shared" ref="AI87:AJ87" si="100">SUBTOTAL(9,AI88:AI91)</f>
        <v>3.0564290499678668</v>
      </c>
      <c r="AJ87" s="67">
        <f t="shared" si="100"/>
        <v>2.7481297196730452</v>
      </c>
      <c r="AK87" s="30">
        <f t="shared" si="82"/>
        <v>0.2025324239244648</v>
      </c>
      <c r="AL87" s="38">
        <f t="shared" si="83"/>
        <v>5.967077221934014E-3</v>
      </c>
      <c r="AM87" s="38">
        <f t="shared" si="84"/>
        <v>-0.1008691270939408</v>
      </c>
      <c r="AN87" s="45">
        <f t="shared" si="86"/>
        <v>4.3284341206420336E-2</v>
      </c>
    </row>
    <row r="88" spans="1:40" ht="14.5" hidden="1" outlineLevel="2" x14ac:dyDescent="0.35">
      <c r="A88" s="51" t="str">
        <f t="shared" si="91"/>
        <v>SO2</v>
      </c>
      <c r="B88" s="13" t="s">
        <v>35</v>
      </c>
      <c r="C88" s="13" t="s">
        <v>5</v>
      </c>
      <c r="D88" s="18" t="s">
        <v>5</v>
      </c>
      <c r="E88" s="60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31" t="str">
        <f t="shared" si="82"/>
        <v/>
      </c>
      <c r="AL88" s="39" t="str">
        <f t="shared" si="83"/>
        <v/>
      </c>
      <c r="AM88" s="39" t="str">
        <f t="shared" si="84"/>
        <v/>
      </c>
      <c r="AN88" s="46">
        <f t="shared" si="86"/>
        <v>0</v>
      </c>
    </row>
    <row r="89" spans="1:40" ht="14.5" hidden="1" outlineLevel="2" x14ac:dyDescent="0.35">
      <c r="A89" s="51" t="str">
        <f t="shared" si="91"/>
        <v>SO2</v>
      </c>
      <c r="B89" s="13" t="s">
        <v>35</v>
      </c>
      <c r="C89" s="13" t="s">
        <v>6</v>
      </c>
      <c r="D89" s="18" t="s">
        <v>6</v>
      </c>
      <c r="E89" s="60">
        <v>0.21697580058258201</v>
      </c>
      <c r="F89" s="69">
        <v>0.18838191444274199</v>
      </c>
      <c r="G89" s="69">
        <v>0.15613621362031199</v>
      </c>
      <c r="H89" s="69">
        <v>0.16913035768264001</v>
      </c>
      <c r="I89" s="69">
        <v>0.31074351662711103</v>
      </c>
      <c r="J89" s="69">
        <v>0.43440549394058198</v>
      </c>
      <c r="K89" s="69">
        <v>0.454576040617304</v>
      </c>
      <c r="L89" s="69">
        <v>0.41450925073836298</v>
      </c>
      <c r="M89" s="69">
        <v>0.33920561847535202</v>
      </c>
      <c r="N89" s="69">
        <v>0.21990534876871201</v>
      </c>
      <c r="O89" s="69">
        <v>0.25592713239648501</v>
      </c>
      <c r="P89" s="69">
        <v>0.27231990053338201</v>
      </c>
      <c r="Q89" s="69">
        <v>0.29666354832047998</v>
      </c>
      <c r="R89" s="69">
        <v>0.246922652457993</v>
      </c>
      <c r="S89" s="69">
        <v>0.23046287776308499</v>
      </c>
      <c r="T89" s="69">
        <v>0.48553166164149503</v>
      </c>
      <c r="U89" s="69">
        <v>0.87914584742171398</v>
      </c>
      <c r="V89" s="69">
        <v>0.56958889401080104</v>
      </c>
      <c r="W89" s="69">
        <v>0.68623751642458997</v>
      </c>
      <c r="X89" s="69">
        <v>0.33909086908095598</v>
      </c>
      <c r="Y89" s="69">
        <v>0.76823653217007004</v>
      </c>
      <c r="Z89" s="69">
        <v>0.82866098444088199</v>
      </c>
      <c r="AA89" s="69">
        <v>1.39515493224646</v>
      </c>
      <c r="AB89" s="69">
        <v>1.26308150521829</v>
      </c>
      <c r="AC89" s="69">
        <v>0.63036789694548601</v>
      </c>
      <c r="AD89" s="69">
        <v>0.81109071538625399</v>
      </c>
      <c r="AE89" s="69">
        <v>0.46179227601911699</v>
      </c>
      <c r="AF89" s="69">
        <v>1.0591036929387101</v>
      </c>
      <c r="AG89" s="69">
        <v>0.85840434842983204</v>
      </c>
      <c r="AH89" s="69">
        <v>0.74639377047829503</v>
      </c>
      <c r="AI89" s="69">
        <v>0.63532467406169701</v>
      </c>
      <c r="AJ89" s="69">
        <v>0.60467886454609499</v>
      </c>
      <c r="AK89" s="31">
        <f t="shared" si="82"/>
        <v>1.7868493303056225</v>
      </c>
      <c r="AL89" s="39">
        <f t="shared" si="83"/>
        <v>3.3614277448827945E-2</v>
      </c>
      <c r="AM89" s="39">
        <f t="shared" si="84"/>
        <v>-4.8236454157651654E-2</v>
      </c>
      <c r="AN89" s="46">
        <f t="shared" si="86"/>
        <v>9.523977746013353E-3</v>
      </c>
    </row>
    <row r="90" spans="1:40" ht="14.5" hidden="1" outlineLevel="2" x14ac:dyDescent="0.35">
      <c r="A90" s="51" t="str">
        <f t="shared" si="91"/>
        <v>SO2</v>
      </c>
      <c r="B90" s="13" t="s">
        <v>35</v>
      </c>
      <c r="C90" s="13" t="s">
        <v>7</v>
      </c>
      <c r="D90" s="18" t="s">
        <v>7</v>
      </c>
      <c r="E90" s="60">
        <v>2.0683095397532099</v>
      </c>
      <c r="F90" s="69">
        <v>1.6660391520689</v>
      </c>
      <c r="G90" s="69">
        <v>2.1312494333063499</v>
      </c>
      <c r="H90" s="69">
        <v>2.2278115055400098</v>
      </c>
      <c r="I90" s="69">
        <v>2.4540576847909699</v>
      </c>
      <c r="J90" s="69">
        <v>2.4037181032876598</v>
      </c>
      <c r="K90" s="69">
        <v>2.8996427115854999</v>
      </c>
      <c r="L90" s="69">
        <v>3.3339701182160999</v>
      </c>
      <c r="M90" s="69">
        <v>3.9343619338314899</v>
      </c>
      <c r="N90" s="69">
        <v>3.54777101465376</v>
      </c>
      <c r="O90" s="69">
        <v>3.0398801695934599</v>
      </c>
      <c r="P90" s="69">
        <v>3.10942305413367</v>
      </c>
      <c r="Q90" s="69">
        <v>3.2812597947766999</v>
      </c>
      <c r="R90" s="69">
        <v>4.7988085933805404</v>
      </c>
      <c r="S90" s="69">
        <v>3.0170233973268901</v>
      </c>
      <c r="T90" s="69">
        <v>3.1890848996749699</v>
      </c>
      <c r="U90" s="69">
        <v>3.2769601478459802</v>
      </c>
      <c r="V90" s="69">
        <v>3.3737913365799201</v>
      </c>
      <c r="W90" s="69">
        <v>3.2435075557149</v>
      </c>
      <c r="X90" s="69">
        <v>3.3942514381858202</v>
      </c>
      <c r="Y90" s="69">
        <v>3.0621874361517798</v>
      </c>
      <c r="Z90" s="69">
        <v>3.1594499344331202</v>
      </c>
      <c r="AA90" s="69">
        <v>3.2343755250552801</v>
      </c>
      <c r="AB90" s="69">
        <v>3.0926509923438301</v>
      </c>
      <c r="AC90" s="69">
        <v>3.4667826035851301</v>
      </c>
      <c r="AD90" s="69">
        <v>2.7114228835063598</v>
      </c>
      <c r="AE90" s="69">
        <v>2.5741806800560099</v>
      </c>
      <c r="AF90" s="69">
        <v>2.0190542992113101</v>
      </c>
      <c r="AG90" s="69">
        <v>2.2922963169578501</v>
      </c>
      <c r="AH90" s="69">
        <v>2.5968752469027199</v>
      </c>
      <c r="AI90" s="69">
        <v>2.4211043759061699</v>
      </c>
      <c r="AJ90" s="69">
        <v>2.1434508551269502</v>
      </c>
      <c r="AK90" s="31">
        <f t="shared" si="82"/>
        <v>3.632982101059512E-2</v>
      </c>
      <c r="AL90" s="39">
        <f t="shared" si="83"/>
        <v>1.1518064724318489E-3</v>
      </c>
      <c r="AM90" s="39">
        <f t="shared" si="84"/>
        <v>-0.11468052494651315</v>
      </c>
      <c r="AN90" s="46">
        <f t="shared" si="86"/>
        <v>3.3760363460406978E-2</v>
      </c>
    </row>
    <row r="91" spans="1:40" ht="14.5" hidden="1" outlineLevel="2" x14ac:dyDescent="0.35">
      <c r="A91" s="51" t="str">
        <f t="shared" si="91"/>
        <v>SO2</v>
      </c>
      <c r="B91" s="13" t="s">
        <v>35</v>
      </c>
      <c r="C91" s="13" t="s">
        <v>8</v>
      </c>
      <c r="D91" s="18" t="s">
        <v>8</v>
      </c>
      <c r="E91" s="60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31" t="str">
        <f t="shared" si="82"/>
        <v/>
      </c>
      <c r="AL91" s="39" t="str">
        <f t="shared" si="83"/>
        <v/>
      </c>
      <c r="AM91" s="39" t="str">
        <f t="shared" si="84"/>
        <v/>
      </c>
      <c r="AN91" s="46">
        <f t="shared" si="86"/>
        <v>0</v>
      </c>
    </row>
    <row r="92" spans="1:40" ht="14.5" hidden="1" outlineLevel="1" x14ac:dyDescent="0.35">
      <c r="A92" s="51" t="str">
        <f t="shared" si="91"/>
        <v/>
      </c>
      <c r="B92" s="13"/>
      <c r="C92" s="13"/>
      <c r="D92" s="17" t="s">
        <v>36</v>
      </c>
      <c r="E92" s="59">
        <f>SUBTOTAL(9,E93:E96)</f>
        <v>2.1232662235625228</v>
      </c>
      <c r="F92" s="67">
        <f t="shared" ref="F92:AH92" si="101">SUBTOTAL(9,F93:F96)</f>
        <v>2.0163399916914457</v>
      </c>
      <c r="G92" s="67">
        <f t="shared" si="101"/>
        <v>3.019033658471463</v>
      </c>
      <c r="H92" s="67">
        <f t="shared" si="101"/>
        <v>1.20994504466188</v>
      </c>
      <c r="I92" s="67">
        <f t="shared" si="101"/>
        <v>1.31209404927889</v>
      </c>
      <c r="J92" s="67">
        <f t="shared" si="101"/>
        <v>1.279462988040825</v>
      </c>
      <c r="K92" s="67">
        <f t="shared" si="101"/>
        <v>1.357015735579403</v>
      </c>
      <c r="L92" s="67">
        <f t="shared" si="101"/>
        <v>1.1151010371533561</v>
      </c>
      <c r="M92" s="67">
        <f t="shared" si="101"/>
        <v>1.2393054294543888</v>
      </c>
      <c r="N92" s="67">
        <f t="shared" si="101"/>
        <v>1.2205226952604589</v>
      </c>
      <c r="O92" s="67">
        <f t="shared" si="101"/>
        <v>1.3240883773319512</v>
      </c>
      <c r="P92" s="67">
        <f t="shared" si="101"/>
        <v>1.413541917432829</v>
      </c>
      <c r="Q92" s="67">
        <f t="shared" si="101"/>
        <v>1.2979376621509171</v>
      </c>
      <c r="R92" s="67">
        <f t="shared" si="101"/>
        <v>2.290564358888644</v>
      </c>
      <c r="S92" s="67">
        <f t="shared" si="101"/>
        <v>1.6416771929975691</v>
      </c>
      <c r="T92" s="67">
        <f t="shared" si="101"/>
        <v>2.0851367633369229</v>
      </c>
      <c r="U92" s="67">
        <f t="shared" si="101"/>
        <v>1.1571652002813209</v>
      </c>
      <c r="V92" s="67">
        <f t="shared" si="101"/>
        <v>1.2287143325405481</v>
      </c>
      <c r="W92" s="67">
        <f t="shared" si="101"/>
        <v>1.30938622597529</v>
      </c>
      <c r="X92" s="67">
        <f t="shared" si="101"/>
        <v>0.82059522579823208</v>
      </c>
      <c r="Y92" s="67">
        <f t="shared" si="101"/>
        <v>1.1332453617571359</v>
      </c>
      <c r="Z92" s="67">
        <f t="shared" si="101"/>
        <v>1.0126534685523509</v>
      </c>
      <c r="AA92" s="67">
        <f t="shared" si="101"/>
        <v>0.94058051402175202</v>
      </c>
      <c r="AB92" s="67">
        <f t="shared" si="101"/>
        <v>0.97619636039453095</v>
      </c>
      <c r="AC92" s="67">
        <f t="shared" si="101"/>
        <v>0.83057002608782393</v>
      </c>
      <c r="AD92" s="67">
        <f t="shared" si="101"/>
        <v>0.88146235050106192</v>
      </c>
      <c r="AE92" s="67">
        <f t="shared" ref="AE92:AF92" si="102">SUBTOTAL(9,AE93:AE96)</f>
        <v>0.94732980032790692</v>
      </c>
      <c r="AF92" s="67">
        <f t="shared" si="102"/>
        <v>0.99884604076959405</v>
      </c>
      <c r="AG92" s="67">
        <f t="shared" ref="AG92" si="103">SUBTOTAL(9,AG93:AG96)</f>
        <v>0.92980666719127303</v>
      </c>
      <c r="AH92" s="67">
        <f t="shared" si="101"/>
        <v>1.6062280667063911</v>
      </c>
      <c r="AI92" s="67">
        <f t="shared" ref="AI92:AJ92" si="104">SUBTOTAL(9,AI93:AI96)</f>
        <v>2.5821013240686241</v>
      </c>
      <c r="AJ92" s="67">
        <f t="shared" si="104"/>
        <v>1.952063266815486</v>
      </c>
      <c r="AK92" s="30">
        <f t="shared" si="82"/>
        <v>-8.0631884427466605E-2</v>
      </c>
      <c r="AL92" s="38">
        <f t="shared" si="83"/>
        <v>-2.708218908816451E-3</v>
      </c>
      <c r="AM92" s="38">
        <f t="shared" si="84"/>
        <v>-0.24400206582923145</v>
      </c>
      <c r="AN92" s="45">
        <f t="shared" si="86"/>
        <v>3.0745918539614482E-2</v>
      </c>
    </row>
    <row r="93" spans="1:40" ht="14.5" hidden="1" outlineLevel="2" x14ac:dyDescent="0.35">
      <c r="A93" s="51" t="str">
        <f t="shared" ref="A93:A113" si="105">IF(B93="","",A$17)</f>
        <v>SO2</v>
      </c>
      <c r="B93" s="13" t="s">
        <v>36</v>
      </c>
      <c r="C93" s="13" t="s">
        <v>5</v>
      </c>
      <c r="D93" s="18" t="s">
        <v>5</v>
      </c>
      <c r="E93" s="60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31" t="str">
        <f t="shared" si="82"/>
        <v/>
      </c>
      <c r="AL93" s="39" t="str">
        <f t="shared" si="83"/>
        <v/>
      </c>
      <c r="AM93" s="39" t="str">
        <f t="shared" si="84"/>
        <v/>
      </c>
      <c r="AN93" s="46">
        <f t="shared" si="86"/>
        <v>0</v>
      </c>
    </row>
    <row r="94" spans="1:40" ht="14.5" hidden="1" outlineLevel="2" x14ac:dyDescent="0.35">
      <c r="A94" s="51" t="str">
        <f t="shared" si="105"/>
        <v>SO2</v>
      </c>
      <c r="B94" s="13" t="s">
        <v>36</v>
      </c>
      <c r="C94" s="13" t="s">
        <v>6</v>
      </c>
      <c r="D94" s="18" t="s">
        <v>6</v>
      </c>
      <c r="E94" s="60">
        <v>0.68204887765946298</v>
      </c>
      <c r="F94" s="69">
        <v>0.66373856896993599</v>
      </c>
      <c r="G94" s="69">
        <v>0.58072623523919298</v>
      </c>
      <c r="H94" s="69">
        <v>0.73566929205764098</v>
      </c>
      <c r="I94" s="69">
        <v>0.73194656806614899</v>
      </c>
      <c r="J94" s="69">
        <v>0.691258875156748</v>
      </c>
      <c r="K94" s="69">
        <v>0.66883557679986505</v>
      </c>
      <c r="L94" s="69">
        <v>0.67581883687922095</v>
      </c>
      <c r="M94" s="69">
        <v>0.66034573834711796</v>
      </c>
      <c r="N94" s="69">
        <v>0.589986026234949</v>
      </c>
      <c r="O94" s="69">
        <v>0.57983283805770902</v>
      </c>
      <c r="P94" s="69">
        <v>0.75755847511279695</v>
      </c>
      <c r="Q94" s="69">
        <v>0.68932732682837405</v>
      </c>
      <c r="R94" s="69">
        <v>0.86318118191084403</v>
      </c>
      <c r="S94" s="69">
        <v>0.62096464069192903</v>
      </c>
      <c r="T94" s="69">
        <v>0.58133788833240296</v>
      </c>
      <c r="U94" s="69">
        <v>0.61130405739885096</v>
      </c>
      <c r="V94" s="69">
        <v>0.63627503694375698</v>
      </c>
      <c r="W94" s="69">
        <v>0.70591897483992705</v>
      </c>
      <c r="X94" s="69">
        <v>0.492556995652982</v>
      </c>
      <c r="Y94" s="69">
        <v>0.64468315122039599</v>
      </c>
      <c r="Z94" s="69">
        <v>0.47684341358614102</v>
      </c>
      <c r="AA94" s="69">
        <v>0.53861168181691499</v>
      </c>
      <c r="AB94" s="69">
        <v>0.56527371765975998</v>
      </c>
      <c r="AC94" s="69">
        <v>0.39370308955498901</v>
      </c>
      <c r="AD94" s="69">
        <v>0.381967531232285</v>
      </c>
      <c r="AE94" s="69">
        <v>0.410550660804822</v>
      </c>
      <c r="AF94" s="69">
        <v>0.36393753787739103</v>
      </c>
      <c r="AG94" s="69">
        <v>0.31416874711896298</v>
      </c>
      <c r="AH94" s="69">
        <v>0.329417370302171</v>
      </c>
      <c r="AI94" s="69">
        <v>0.24206788769469401</v>
      </c>
      <c r="AJ94" s="69">
        <v>0.209882952770306</v>
      </c>
      <c r="AK94" s="31">
        <f t="shared" si="82"/>
        <v>-0.69227578895731656</v>
      </c>
      <c r="AL94" s="39">
        <f t="shared" si="83"/>
        <v>-3.7304180210816273E-2</v>
      </c>
      <c r="AM94" s="39">
        <f t="shared" si="84"/>
        <v>-0.13295830037968925</v>
      </c>
      <c r="AN94" s="46">
        <f t="shared" si="86"/>
        <v>3.3057556475906678E-3</v>
      </c>
    </row>
    <row r="95" spans="1:40" ht="14.5" hidden="1" outlineLevel="2" x14ac:dyDescent="0.35">
      <c r="A95" s="51" t="str">
        <f t="shared" si="105"/>
        <v>SO2</v>
      </c>
      <c r="B95" s="13" t="s">
        <v>36</v>
      </c>
      <c r="C95" s="13" t="s">
        <v>7</v>
      </c>
      <c r="D95" s="18" t="s">
        <v>7</v>
      </c>
      <c r="E95" s="60">
        <v>1.4412173459030599</v>
      </c>
      <c r="F95" s="69">
        <v>1.35260142272151</v>
      </c>
      <c r="G95" s="69">
        <v>2.4383074232322701</v>
      </c>
      <c r="H95" s="69">
        <v>0.47427575260423899</v>
      </c>
      <c r="I95" s="69">
        <v>0.58014748121274096</v>
      </c>
      <c r="J95" s="69">
        <v>0.58820411288407703</v>
      </c>
      <c r="K95" s="69">
        <v>0.68818015877953798</v>
      </c>
      <c r="L95" s="69">
        <v>0.439282200274135</v>
      </c>
      <c r="M95" s="69">
        <v>0.57895969110727097</v>
      </c>
      <c r="N95" s="69">
        <v>0.63053666902550998</v>
      </c>
      <c r="O95" s="69">
        <v>0.74425553927424204</v>
      </c>
      <c r="P95" s="69">
        <v>0.65598344232003203</v>
      </c>
      <c r="Q95" s="69">
        <v>0.60861033532254305</v>
      </c>
      <c r="R95" s="69">
        <v>1.4273831769778</v>
      </c>
      <c r="S95" s="69">
        <v>1.02071255230564</v>
      </c>
      <c r="T95" s="69">
        <v>1.5037988750045199</v>
      </c>
      <c r="U95" s="69">
        <v>0.54586114288247001</v>
      </c>
      <c r="V95" s="69">
        <v>0.59243929559679098</v>
      </c>
      <c r="W95" s="69">
        <v>0.60346725113536304</v>
      </c>
      <c r="X95" s="69">
        <v>0.32803823014525002</v>
      </c>
      <c r="Y95" s="69">
        <v>0.48856221053673998</v>
      </c>
      <c r="Z95" s="69">
        <v>0.53581005496621004</v>
      </c>
      <c r="AA95" s="69">
        <v>0.40196883220483698</v>
      </c>
      <c r="AB95" s="69">
        <v>0.41092264273477103</v>
      </c>
      <c r="AC95" s="69">
        <v>0.43686693653283498</v>
      </c>
      <c r="AD95" s="69">
        <v>0.49949481926877698</v>
      </c>
      <c r="AE95" s="69">
        <v>0.53677913952308498</v>
      </c>
      <c r="AF95" s="69">
        <v>0.63490850289220302</v>
      </c>
      <c r="AG95" s="69">
        <v>0.61563792007231</v>
      </c>
      <c r="AH95" s="69">
        <v>1.2768106964042201</v>
      </c>
      <c r="AI95" s="69">
        <v>2.3400334363739299</v>
      </c>
      <c r="AJ95" s="69">
        <v>1.7421803140451799</v>
      </c>
      <c r="AK95" s="31">
        <f t="shared" si="82"/>
        <v>0.20882552447600333</v>
      </c>
      <c r="AL95" s="39">
        <f t="shared" si="83"/>
        <v>6.1364691087784085E-3</v>
      </c>
      <c r="AM95" s="39">
        <f t="shared" si="84"/>
        <v>-0.25548913662326611</v>
      </c>
      <c r="AN95" s="46">
        <f t="shared" si="86"/>
        <v>2.7440162892023813E-2</v>
      </c>
    </row>
    <row r="96" spans="1:40" ht="14.5" hidden="1" outlineLevel="2" x14ac:dyDescent="0.35">
      <c r="A96" s="51" t="str">
        <f t="shared" si="105"/>
        <v>SO2</v>
      </c>
      <c r="B96" s="13" t="s">
        <v>36</v>
      </c>
      <c r="C96" s="13" t="s">
        <v>8</v>
      </c>
      <c r="D96" s="18" t="s">
        <v>8</v>
      </c>
      <c r="E96" s="60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31" t="str">
        <f t="shared" si="82"/>
        <v/>
      </c>
      <c r="AL96" s="39" t="str">
        <f t="shared" si="83"/>
        <v/>
      </c>
      <c r="AM96" s="39" t="str">
        <f t="shared" si="84"/>
        <v/>
      </c>
      <c r="AN96" s="46">
        <f t="shared" si="86"/>
        <v>0</v>
      </c>
    </row>
    <row r="97" spans="1:40" ht="14.5" hidden="1" outlineLevel="1" x14ac:dyDescent="0.35">
      <c r="A97" s="51" t="str">
        <f t="shared" si="105"/>
        <v/>
      </c>
      <c r="B97" s="13"/>
      <c r="C97" s="13"/>
      <c r="D97" s="17" t="s">
        <v>37</v>
      </c>
      <c r="E97" s="59">
        <f>SUBTOTAL(9,E98:E101)</f>
        <v>5.412548031957428</v>
      </c>
      <c r="F97" s="67">
        <f t="shared" ref="F97:AH97" si="106">SUBTOTAL(9,F98:F101)</f>
        <v>4.077520869265177</v>
      </c>
      <c r="G97" s="67">
        <f t="shared" si="106"/>
        <v>3.6492539146724563</v>
      </c>
      <c r="H97" s="67">
        <f t="shared" si="106"/>
        <v>3.5168256331975254</v>
      </c>
      <c r="I97" s="67">
        <f t="shared" si="106"/>
        <v>3.5259600562363489</v>
      </c>
      <c r="J97" s="67">
        <f t="shared" si="106"/>
        <v>3.548395606051292</v>
      </c>
      <c r="K97" s="67">
        <f t="shared" si="106"/>
        <v>3.526947601557521</v>
      </c>
      <c r="L97" s="67">
        <f t="shared" si="106"/>
        <v>3.5921984222916308</v>
      </c>
      <c r="M97" s="67">
        <f t="shared" si="106"/>
        <v>3.6579245181984499</v>
      </c>
      <c r="N97" s="67">
        <f t="shared" si="106"/>
        <v>3.6449852985949933</v>
      </c>
      <c r="O97" s="67">
        <f t="shared" si="106"/>
        <v>3.6430825248996772</v>
      </c>
      <c r="P97" s="67">
        <f t="shared" si="106"/>
        <v>3.5636910272808295</v>
      </c>
      <c r="Q97" s="67">
        <f t="shared" si="106"/>
        <v>3.4924611979772799</v>
      </c>
      <c r="R97" s="67">
        <f t="shared" si="106"/>
        <v>3.5800057600484738</v>
      </c>
      <c r="S97" s="67">
        <f t="shared" si="106"/>
        <v>3.6016117988156018</v>
      </c>
      <c r="T97" s="67">
        <f t="shared" si="106"/>
        <v>3.6053102981327121</v>
      </c>
      <c r="U97" s="67">
        <f t="shared" si="106"/>
        <v>3.5097755106754134</v>
      </c>
      <c r="V97" s="67">
        <f t="shared" si="106"/>
        <v>3.4553184141408453</v>
      </c>
      <c r="W97" s="67">
        <f t="shared" si="106"/>
        <v>3.3324882147722512</v>
      </c>
      <c r="X97" s="67">
        <f t="shared" si="106"/>
        <v>3.4995004858350072</v>
      </c>
      <c r="Y97" s="67">
        <f t="shared" si="106"/>
        <v>3.388791180931451</v>
      </c>
      <c r="Z97" s="67">
        <f t="shared" si="106"/>
        <v>3.4346730566340322</v>
      </c>
      <c r="AA97" s="67">
        <f t="shared" si="106"/>
        <v>3.3913210795441979</v>
      </c>
      <c r="AB97" s="67">
        <f t="shared" si="106"/>
        <v>3.3067631369888151</v>
      </c>
      <c r="AC97" s="67">
        <f t="shared" si="106"/>
        <v>3.2298355239424721</v>
      </c>
      <c r="AD97" s="67">
        <f t="shared" si="106"/>
        <v>3.315862714408718</v>
      </c>
      <c r="AE97" s="67">
        <f t="shared" ref="AE97:AF97" si="107">SUBTOTAL(9,AE98:AE101)</f>
        <v>3.148061083645652</v>
      </c>
      <c r="AF97" s="67">
        <f t="shared" si="107"/>
        <v>3.1017773309659562</v>
      </c>
      <c r="AG97" s="67">
        <f t="shared" ref="AG97" si="108">SUBTOTAL(9,AG98:AG101)</f>
        <v>3.0315626915553939</v>
      </c>
      <c r="AH97" s="67">
        <f t="shared" si="106"/>
        <v>2.9235280710913134</v>
      </c>
      <c r="AI97" s="67">
        <f t="shared" ref="AI97:AJ97" si="109">SUBTOTAL(9,AI98:AI101)</f>
        <v>2.9141177825534972</v>
      </c>
      <c r="AJ97" s="67">
        <f t="shared" si="109"/>
        <v>2.9008567682869817</v>
      </c>
      <c r="AK97" s="30">
        <f t="shared" si="82"/>
        <v>-0.46404969504946869</v>
      </c>
      <c r="AL97" s="38">
        <f t="shared" si="83"/>
        <v>-1.9918748625825211E-2</v>
      </c>
      <c r="AM97" s="38">
        <f t="shared" si="84"/>
        <v>-4.550610255325882E-3</v>
      </c>
      <c r="AN97" s="45">
        <f t="shared" si="86"/>
        <v>4.5689864365073003E-2</v>
      </c>
    </row>
    <row r="98" spans="1:40" ht="14.5" hidden="1" outlineLevel="2" x14ac:dyDescent="0.35">
      <c r="A98" s="51" t="str">
        <f t="shared" si="105"/>
        <v>SO2</v>
      </c>
      <c r="B98" s="13" t="s">
        <v>37</v>
      </c>
      <c r="C98" s="13" t="s">
        <v>5</v>
      </c>
      <c r="D98" s="18" t="s">
        <v>5</v>
      </c>
      <c r="E98" s="60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31" t="str">
        <f t="shared" si="82"/>
        <v/>
      </c>
      <c r="AL98" s="39" t="str">
        <f t="shared" si="83"/>
        <v/>
      </c>
      <c r="AM98" s="39" t="str">
        <f t="shared" si="84"/>
        <v/>
      </c>
      <c r="AN98" s="46">
        <f t="shared" si="86"/>
        <v>0</v>
      </c>
    </row>
    <row r="99" spans="1:40" ht="14.5" hidden="1" outlineLevel="2" x14ac:dyDescent="0.35">
      <c r="A99" s="51" t="str">
        <f t="shared" si="105"/>
        <v>SO2</v>
      </c>
      <c r="B99" s="13" t="s">
        <v>37</v>
      </c>
      <c r="C99" s="13" t="s">
        <v>6</v>
      </c>
      <c r="D99" s="18" t="s">
        <v>6</v>
      </c>
      <c r="E99" s="60">
        <v>2.3351804874921802</v>
      </c>
      <c r="F99" s="69">
        <v>1.00196832948269</v>
      </c>
      <c r="G99" s="69">
        <v>0.570127736960648</v>
      </c>
      <c r="H99" s="69">
        <v>0.44001725975810102</v>
      </c>
      <c r="I99" s="69">
        <v>0.45337727120549198</v>
      </c>
      <c r="J99" s="69">
        <v>0.44623010782150802</v>
      </c>
      <c r="K99" s="69">
        <v>0.43044229501585901</v>
      </c>
      <c r="L99" s="69">
        <v>0.45776940141449901</v>
      </c>
      <c r="M99" s="69">
        <v>0.48411189044598602</v>
      </c>
      <c r="N99" s="69">
        <v>0.43105691537325302</v>
      </c>
      <c r="O99" s="69">
        <v>0.39342424089989703</v>
      </c>
      <c r="P99" s="69">
        <v>0.28302096052742198</v>
      </c>
      <c r="Q99" s="69">
        <v>0.22372581419822299</v>
      </c>
      <c r="R99" s="69">
        <v>0.31157228450011099</v>
      </c>
      <c r="S99" s="69">
        <v>0.32903292821795699</v>
      </c>
      <c r="T99" s="69">
        <v>0.33143368774568499</v>
      </c>
      <c r="U99" s="69">
        <v>0.25430700618351398</v>
      </c>
      <c r="V99" s="69">
        <v>0.20257582729448301</v>
      </c>
      <c r="W99" s="69">
        <v>0.13511638275794599</v>
      </c>
      <c r="X99" s="69">
        <v>0.32144702339945802</v>
      </c>
      <c r="Y99" s="69">
        <v>0.19596890336644601</v>
      </c>
      <c r="Z99" s="69">
        <v>0.271766567610432</v>
      </c>
      <c r="AA99" s="69">
        <v>0.19254944861890499</v>
      </c>
      <c r="AB99" s="69">
        <v>0.126664391464926</v>
      </c>
      <c r="AC99" s="69">
        <v>0.131570118959147</v>
      </c>
      <c r="AD99" s="69">
        <v>0.14635231139423799</v>
      </c>
      <c r="AE99" s="69">
        <v>0.129328599354603</v>
      </c>
      <c r="AF99" s="69">
        <v>0.112596283105379</v>
      </c>
      <c r="AG99" s="69">
        <v>0.12514491627082899</v>
      </c>
      <c r="AH99" s="69">
        <v>9.0695852062289403E-2</v>
      </c>
      <c r="AI99" s="69">
        <v>0.10724709311378799</v>
      </c>
      <c r="AJ99" s="69">
        <v>9.3503153012841497E-2</v>
      </c>
      <c r="AK99" s="31">
        <f t="shared" si="82"/>
        <v>-0.95995891815914525</v>
      </c>
      <c r="AL99" s="39">
        <f t="shared" si="83"/>
        <v>-9.8595873189572969E-2</v>
      </c>
      <c r="AM99" s="39">
        <f t="shared" si="84"/>
        <v>-0.12815209906308911</v>
      </c>
      <c r="AN99" s="46">
        <f t="shared" si="86"/>
        <v>1.472718827612502E-3</v>
      </c>
    </row>
    <row r="100" spans="1:40" ht="14.5" hidden="1" outlineLevel="2" x14ac:dyDescent="0.35">
      <c r="A100" s="51" t="str">
        <f t="shared" si="105"/>
        <v>SO2</v>
      </c>
      <c r="B100" s="13" t="s">
        <v>37</v>
      </c>
      <c r="C100" s="13" t="s">
        <v>7</v>
      </c>
      <c r="D100" s="18" t="s">
        <v>7</v>
      </c>
      <c r="E100" s="60">
        <v>0.405347978498378</v>
      </c>
      <c r="F100" s="69">
        <v>0.40327122944475702</v>
      </c>
      <c r="G100" s="69">
        <v>0.406721488301238</v>
      </c>
      <c r="H100" s="69">
        <v>0.40418678071759401</v>
      </c>
      <c r="I100" s="69">
        <v>0.400029321315647</v>
      </c>
      <c r="J100" s="69">
        <v>0.42755264881921401</v>
      </c>
      <c r="K100" s="69">
        <v>0.39306092899405198</v>
      </c>
      <c r="L100" s="69">
        <v>0.392030916932952</v>
      </c>
      <c r="M100" s="69">
        <v>0.39027947019457399</v>
      </c>
      <c r="N100" s="69">
        <v>0.39194966820436</v>
      </c>
      <c r="O100" s="69">
        <v>0.38297667420725001</v>
      </c>
      <c r="P100" s="69">
        <v>0.37802756954202799</v>
      </c>
      <c r="Q100" s="69">
        <v>0.37659163784778699</v>
      </c>
      <c r="R100" s="69">
        <v>0.37605445567444301</v>
      </c>
      <c r="S100" s="69">
        <v>0.376220136212575</v>
      </c>
      <c r="T100" s="69">
        <v>0.37376660713418702</v>
      </c>
      <c r="U100" s="69">
        <v>0.368093549027529</v>
      </c>
      <c r="V100" s="69">
        <v>0.36605031787383202</v>
      </c>
      <c r="W100" s="69">
        <v>0.32370181328359499</v>
      </c>
      <c r="X100" s="69">
        <v>0.322272602400409</v>
      </c>
      <c r="Y100" s="69">
        <v>0.36064880801320498</v>
      </c>
      <c r="Z100" s="69">
        <v>0.35327197424757001</v>
      </c>
      <c r="AA100" s="69">
        <v>0.41287063842045302</v>
      </c>
      <c r="AB100" s="69">
        <v>0.41126594982733899</v>
      </c>
      <c r="AC100" s="69">
        <v>0.38254977775520499</v>
      </c>
      <c r="AD100" s="69">
        <v>0.51479085960655002</v>
      </c>
      <c r="AE100" s="69">
        <v>0.40933358812076898</v>
      </c>
      <c r="AF100" s="69">
        <v>0.43099621856377701</v>
      </c>
      <c r="AG100" s="69">
        <v>0.40175272744261498</v>
      </c>
      <c r="AH100" s="69">
        <v>0.33667004470642398</v>
      </c>
      <c r="AI100" s="69">
        <v>0.31101352253432901</v>
      </c>
      <c r="AJ100" s="69">
        <v>0.30062979830253</v>
      </c>
      <c r="AK100" s="31">
        <f t="shared" si="82"/>
        <v>-0.25834143933264253</v>
      </c>
      <c r="AL100" s="39">
        <f t="shared" si="83"/>
        <v>-9.5945244767061677E-3</v>
      </c>
      <c r="AM100" s="39">
        <f t="shared" si="84"/>
        <v>-3.3386729127357739E-2</v>
      </c>
      <c r="AN100" s="46">
        <f t="shared" si="86"/>
        <v>4.735061330398983E-3</v>
      </c>
    </row>
    <row r="101" spans="1:40" ht="14.5" hidden="1" outlineLevel="2" x14ac:dyDescent="0.35">
      <c r="A101" s="51" t="str">
        <f t="shared" si="105"/>
        <v>SO2</v>
      </c>
      <c r="B101" s="13" t="s">
        <v>37</v>
      </c>
      <c r="C101" s="13" t="s">
        <v>8</v>
      </c>
      <c r="D101" s="18" t="s">
        <v>8</v>
      </c>
      <c r="E101" s="60">
        <v>2.67201956596687</v>
      </c>
      <c r="F101" s="69">
        <v>2.6722813103377301</v>
      </c>
      <c r="G101" s="69">
        <v>2.6724046894105702</v>
      </c>
      <c r="H101" s="69">
        <v>2.6726215927218302</v>
      </c>
      <c r="I101" s="69">
        <v>2.67255346371521</v>
      </c>
      <c r="J101" s="69">
        <v>2.6746128494105701</v>
      </c>
      <c r="K101" s="69">
        <v>2.7034443775476098</v>
      </c>
      <c r="L101" s="69">
        <v>2.74239810394418</v>
      </c>
      <c r="M101" s="69">
        <v>2.7835331575578901</v>
      </c>
      <c r="N101" s="69">
        <v>2.8219787150173801</v>
      </c>
      <c r="O101" s="69">
        <v>2.8666816097925301</v>
      </c>
      <c r="P101" s="69">
        <v>2.9026424972113798</v>
      </c>
      <c r="Q101" s="69">
        <v>2.89214374593127</v>
      </c>
      <c r="R101" s="69">
        <v>2.8923790198739199</v>
      </c>
      <c r="S101" s="69">
        <v>2.8963587343850699</v>
      </c>
      <c r="T101" s="69">
        <v>2.90011000325284</v>
      </c>
      <c r="U101" s="69">
        <v>2.8873749554643702</v>
      </c>
      <c r="V101" s="69">
        <v>2.8866922689725301</v>
      </c>
      <c r="W101" s="69">
        <v>2.87367001873071</v>
      </c>
      <c r="X101" s="69">
        <v>2.8557808600351402</v>
      </c>
      <c r="Y101" s="69">
        <v>2.8321734695518002</v>
      </c>
      <c r="Z101" s="69">
        <v>2.8096345147760302</v>
      </c>
      <c r="AA101" s="69">
        <v>2.7859009925048399</v>
      </c>
      <c r="AB101" s="69">
        <v>2.7688327956965502</v>
      </c>
      <c r="AC101" s="69">
        <v>2.71571562722812</v>
      </c>
      <c r="AD101" s="69">
        <v>2.6547195434079298</v>
      </c>
      <c r="AE101" s="69">
        <v>2.6093988961702799</v>
      </c>
      <c r="AF101" s="69">
        <v>2.5581848292967999</v>
      </c>
      <c r="AG101" s="69">
        <v>2.5046650478419501</v>
      </c>
      <c r="AH101" s="69">
        <v>2.4961621743225999</v>
      </c>
      <c r="AI101" s="69">
        <v>2.4958571669053802</v>
      </c>
      <c r="AJ101" s="69">
        <v>2.50672381697161</v>
      </c>
      <c r="AK101" s="31">
        <f t="shared" si="82"/>
        <v>-6.1861728521979464E-2</v>
      </c>
      <c r="AL101" s="39">
        <f t="shared" si="83"/>
        <v>-2.0578130156529983E-3</v>
      </c>
      <c r="AM101" s="39">
        <f t="shared" si="84"/>
        <v>4.3538749774303387E-3</v>
      </c>
      <c r="AN101" s="46">
        <f t="shared" si="86"/>
        <v>3.9482084207061514E-2</v>
      </c>
    </row>
    <row r="102" spans="1:40" ht="15" collapsed="1" thickBot="1" x14ac:dyDescent="0.4">
      <c r="A102" s="51" t="str">
        <f t="shared" si="105"/>
        <v/>
      </c>
      <c r="B102" s="13"/>
      <c r="C102" s="13"/>
      <c r="D102" s="21" t="s">
        <v>38</v>
      </c>
      <c r="E102" s="62">
        <f>SUBTOTAL(9,E103:E110)</f>
        <v>2.7498369999999999</v>
      </c>
      <c r="F102" s="71">
        <f t="shared" ref="F102:AH102" si="110">SUBTOTAL(9,F103:F110)</f>
        <v>3.095113</v>
      </c>
      <c r="G102" s="71">
        <f t="shared" si="110"/>
        <v>2.8759100000000002</v>
      </c>
      <c r="H102" s="71">
        <f t="shared" si="110"/>
        <v>3.0106009999999999</v>
      </c>
      <c r="I102" s="71">
        <f t="shared" si="110"/>
        <v>3.2285529999999998</v>
      </c>
      <c r="J102" s="71">
        <f t="shared" si="110"/>
        <v>2.5428660000000001</v>
      </c>
      <c r="K102" s="71">
        <f t="shared" si="110"/>
        <v>2.8355999999999999</v>
      </c>
      <c r="L102" s="71">
        <f t="shared" si="110"/>
        <v>3.2562139999999999</v>
      </c>
      <c r="M102" s="71">
        <f t="shared" si="110"/>
        <v>3.2412019999999999</v>
      </c>
      <c r="N102" s="71">
        <f t="shared" si="110"/>
        <v>3.0196360000000002</v>
      </c>
      <c r="O102" s="71">
        <f t="shared" si="110"/>
        <v>3.5310169999999999</v>
      </c>
      <c r="P102" s="71">
        <f t="shared" si="110"/>
        <v>3.5899529999999999</v>
      </c>
      <c r="Q102" s="71">
        <f t="shared" si="110"/>
        <v>3.4763899999999999</v>
      </c>
      <c r="R102" s="71">
        <f t="shared" si="110"/>
        <v>3.680164</v>
      </c>
      <c r="S102" s="71">
        <f t="shared" si="110"/>
        <v>2.9777969999999998</v>
      </c>
      <c r="T102" s="71">
        <f t="shared" si="110"/>
        <v>4.0695030000000001</v>
      </c>
      <c r="U102" s="71">
        <f t="shared" si="110"/>
        <v>4.1196820000000001</v>
      </c>
      <c r="V102" s="71">
        <f t="shared" si="110"/>
        <v>4.3832259999999996</v>
      </c>
      <c r="W102" s="71">
        <f t="shared" si="110"/>
        <v>5.2732429999999999</v>
      </c>
      <c r="X102" s="71">
        <f t="shared" si="110"/>
        <v>5.3035449999999997</v>
      </c>
      <c r="Y102" s="71">
        <f t="shared" si="110"/>
        <v>4.4542549999999999</v>
      </c>
      <c r="Z102" s="71">
        <f t="shared" si="110"/>
        <v>5.5413740000000002</v>
      </c>
      <c r="AA102" s="71">
        <f t="shared" si="110"/>
        <v>4.5455779999999999</v>
      </c>
      <c r="AB102" s="71">
        <f t="shared" si="110"/>
        <v>4.8112069999999996</v>
      </c>
      <c r="AC102" s="71">
        <f t="shared" si="110"/>
        <v>4.6038189999999997</v>
      </c>
      <c r="AD102" s="71">
        <f t="shared" si="110"/>
        <v>4.8031449999999998</v>
      </c>
      <c r="AE102" s="71">
        <f t="shared" ref="AE102:AF102" si="111">SUBTOTAL(9,AE103:AE110)</f>
        <v>5.0912369560000004</v>
      </c>
      <c r="AF102" s="71">
        <f t="shared" si="111"/>
        <v>5.4896416749999997</v>
      </c>
      <c r="AG102" s="71">
        <f t="shared" ref="AG102" si="112">SUBTOTAL(9,AG103:AG110)</f>
        <v>4.3806941149999998</v>
      </c>
      <c r="AH102" s="71">
        <f t="shared" si="110"/>
        <v>4.8721854660000004</v>
      </c>
      <c r="AI102" s="71">
        <f t="shared" ref="AI102:AJ102" si="113">SUBTOTAL(9,AI103:AI110)</f>
        <v>2.7400098389999998</v>
      </c>
      <c r="AJ102" s="71">
        <f t="shared" si="113"/>
        <v>2.8461639999999999</v>
      </c>
      <c r="AK102" s="33">
        <f t="shared" si="82"/>
        <v>3.5030076328160575E-2</v>
      </c>
      <c r="AL102" s="41">
        <f t="shared" si="83"/>
        <v>1.111277836316038E-3</v>
      </c>
      <c r="AM102" s="41">
        <f t="shared" si="84"/>
        <v>3.8742255406915671E-2</v>
      </c>
      <c r="AN102" s="48">
        <f t="shared" si="86"/>
        <v>4.4828427429578176E-2</v>
      </c>
    </row>
    <row r="103" spans="1:40" ht="14.5" hidden="1" outlineLevel="1" x14ac:dyDescent="0.35">
      <c r="A103" s="51" t="str">
        <f t="shared" si="105"/>
        <v>SO2</v>
      </c>
      <c r="B103" s="13" t="s">
        <v>39</v>
      </c>
      <c r="C103" s="13"/>
      <c r="D103" s="22" t="s">
        <v>39</v>
      </c>
      <c r="E103" s="59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30" t="str">
        <f t="shared" si="82"/>
        <v/>
      </c>
      <c r="AL103" s="38" t="str">
        <f t="shared" si="83"/>
        <v/>
      </c>
      <c r="AM103" s="38" t="str">
        <f t="shared" si="84"/>
        <v/>
      </c>
      <c r="AN103" s="45">
        <f t="shared" si="86"/>
        <v>0</v>
      </c>
    </row>
    <row r="104" spans="1:40" ht="14.5" hidden="1" outlineLevel="1" x14ac:dyDescent="0.35">
      <c r="A104" s="51" t="str">
        <f t="shared" si="105"/>
        <v/>
      </c>
      <c r="B104" s="13"/>
      <c r="C104" s="13"/>
      <c r="D104" s="22" t="s">
        <v>40</v>
      </c>
      <c r="E104" s="59">
        <f>SUBTOTAL(9,E105:E108)</f>
        <v>0</v>
      </c>
      <c r="F104" s="67">
        <f t="shared" ref="F104:AH104" si="114">SUBTOTAL(9,F105:F108)</f>
        <v>0</v>
      </c>
      <c r="G104" s="67">
        <f t="shared" si="114"/>
        <v>0</v>
      </c>
      <c r="H104" s="67">
        <f t="shared" si="114"/>
        <v>0</v>
      </c>
      <c r="I104" s="67">
        <f t="shared" si="114"/>
        <v>0</v>
      </c>
      <c r="J104" s="67">
        <f t="shared" si="114"/>
        <v>0</v>
      </c>
      <c r="K104" s="67">
        <f t="shared" si="114"/>
        <v>0</v>
      </c>
      <c r="L104" s="67">
        <f t="shared" si="114"/>
        <v>0</v>
      </c>
      <c r="M104" s="67">
        <f t="shared" si="114"/>
        <v>0</v>
      </c>
      <c r="N104" s="67">
        <f t="shared" si="114"/>
        <v>0</v>
      </c>
      <c r="O104" s="67">
        <f t="shared" si="114"/>
        <v>0</v>
      </c>
      <c r="P104" s="67">
        <f t="shared" si="114"/>
        <v>0</v>
      </c>
      <c r="Q104" s="67">
        <f t="shared" si="114"/>
        <v>0</v>
      </c>
      <c r="R104" s="67">
        <f t="shared" si="114"/>
        <v>0</v>
      </c>
      <c r="S104" s="67">
        <f t="shared" si="114"/>
        <v>0</v>
      </c>
      <c r="T104" s="67">
        <f t="shared" si="114"/>
        <v>0</v>
      </c>
      <c r="U104" s="67">
        <f t="shared" si="114"/>
        <v>0</v>
      </c>
      <c r="V104" s="67">
        <f t="shared" si="114"/>
        <v>0</v>
      </c>
      <c r="W104" s="67">
        <f t="shared" si="114"/>
        <v>0</v>
      </c>
      <c r="X104" s="67">
        <f t="shared" si="114"/>
        <v>0</v>
      </c>
      <c r="Y104" s="67">
        <f t="shared" si="114"/>
        <v>0</v>
      </c>
      <c r="Z104" s="67">
        <f t="shared" si="114"/>
        <v>0</v>
      </c>
      <c r="AA104" s="67">
        <f t="shared" si="114"/>
        <v>0</v>
      </c>
      <c r="AB104" s="67">
        <f t="shared" si="114"/>
        <v>0</v>
      </c>
      <c r="AC104" s="67">
        <f t="shared" si="114"/>
        <v>0</v>
      </c>
      <c r="AD104" s="67">
        <f t="shared" si="114"/>
        <v>0</v>
      </c>
      <c r="AE104" s="67">
        <f t="shared" ref="AE104:AF104" si="115">SUBTOTAL(9,AE105:AE108)</f>
        <v>0</v>
      </c>
      <c r="AF104" s="67">
        <f t="shared" si="115"/>
        <v>0</v>
      </c>
      <c r="AG104" s="67">
        <f t="shared" ref="AG104" si="116">SUBTOTAL(9,AG105:AG108)</f>
        <v>0</v>
      </c>
      <c r="AH104" s="67">
        <f t="shared" si="114"/>
        <v>0</v>
      </c>
      <c r="AI104" s="67">
        <f t="shared" ref="AI104:AJ104" si="117">SUBTOTAL(9,AI105:AI108)</f>
        <v>0</v>
      </c>
      <c r="AJ104" s="67">
        <f t="shared" si="117"/>
        <v>0</v>
      </c>
      <c r="AK104" s="30" t="str">
        <f t="shared" si="82"/>
        <v/>
      </c>
      <c r="AL104" s="38" t="str">
        <f t="shared" si="83"/>
        <v/>
      </c>
      <c r="AM104" s="38" t="str">
        <f t="shared" si="84"/>
        <v/>
      </c>
      <c r="AN104" s="45">
        <f t="shared" si="86"/>
        <v>0</v>
      </c>
    </row>
    <row r="105" spans="1:40" ht="14.5" hidden="1" outlineLevel="2" x14ac:dyDescent="0.35">
      <c r="A105" s="51" t="str">
        <f t="shared" si="105"/>
        <v>SO2</v>
      </c>
      <c r="B105" s="13" t="s">
        <v>48</v>
      </c>
      <c r="C105" s="13"/>
      <c r="D105" s="23" t="s">
        <v>41</v>
      </c>
      <c r="E105" s="61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  <c r="AK105" s="32" t="str">
        <f t="shared" si="82"/>
        <v/>
      </c>
      <c r="AL105" s="40" t="str">
        <f t="shared" si="83"/>
        <v/>
      </c>
      <c r="AM105" s="40" t="str">
        <f t="shared" si="84"/>
        <v/>
      </c>
      <c r="AN105" s="47">
        <f t="shared" si="86"/>
        <v>0</v>
      </c>
    </row>
    <row r="106" spans="1:40" ht="14.5" hidden="1" outlineLevel="2" x14ac:dyDescent="0.35">
      <c r="A106" s="51" t="str">
        <f t="shared" si="105"/>
        <v>SO2</v>
      </c>
      <c r="B106" s="13" t="s">
        <v>49</v>
      </c>
      <c r="C106" s="13"/>
      <c r="D106" s="23" t="s">
        <v>42</v>
      </c>
      <c r="E106" s="61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32" t="str">
        <f t="shared" si="82"/>
        <v/>
      </c>
      <c r="AL106" s="40" t="str">
        <f t="shared" si="83"/>
        <v/>
      </c>
      <c r="AM106" s="40" t="str">
        <f t="shared" si="84"/>
        <v/>
      </c>
      <c r="AN106" s="47">
        <f t="shared" si="86"/>
        <v>0</v>
      </c>
    </row>
    <row r="107" spans="1:40" ht="14.5" hidden="1" outlineLevel="2" x14ac:dyDescent="0.35">
      <c r="A107" s="51" t="str">
        <f t="shared" si="105"/>
        <v>SO2</v>
      </c>
      <c r="B107" s="13" t="s">
        <v>50</v>
      </c>
      <c r="C107" s="13"/>
      <c r="D107" s="23" t="s">
        <v>43</v>
      </c>
      <c r="E107" s="61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  <c r="AK107" s="32" t="str">
        <f t="shared" si="82"/>
        <v/>
      </c>
      <c r="AL107" s="40" t="str">
        <f t="shared" si="83"/>
        <v/>
      </c>
      <c r="AM107" s="40" t="str">
        <f t="shared" si="84"/>
        <v/>
      </c>
      <c r="AN107" s="47">
        <f t="shared" si="86"/>
        <v>0</v>
      </c>
    </row>
    <row r="108" spans="1:40" ht="14.5" hidden="1" outlineLevel="2" x14ac:dyDescent="0.35">
      <c r="A108" s="51" t="str">
        <f t="shared" si="105"/>
        <v>SO2</v>
      </c>
      <c r="B108" s="13" t="s">
        <v>47</v>
      </c>
      <c r="C108" s="13"/>
      <c r="D108" s="23" t="s">
        <v>47</v>
      </c>
      <c r="E108" s="61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32" t="str">
        <f t="shared" si="82"/>
        <v/>
      </c>
      <c r="AL108" s="40" t="str">
        <f t="shared" si="83"/>
        <v/>
      </c>
      <c r="AM108" s="40" t="str">
        <f t="shared" si="84"/>
        <v/>
      </c>
      <c r="AN108" s="47">
        <f t="shared" si="86"/>
        <v>0</v>
      </c>
    </row>
    <row r="109" spans="1:40" ht="14.5" hidden="1" outlineLevel="1" x14ac:dyDescent="0.35">
      <c r="A109" s="51" t="str">
        <f t="shared" si="105"/>
        <v>SO2</v>
      </c>
      <c r="B109" s="50" t="s">
        <v>51</v>
      </c>
      <c r="C109" s="13"/>
      <c r="D109" s="22" t="s">
        <v>44</v>
      </c>
      <c r="E109" s="59">
        <v>2.7498369999999999</v>
      </c>
      <c r="F109" s="67">
        <v>3.095113</v>
      </c>
      <c r="G109" s="67">
        <v>2.8759100000000002</v>
      </c>
      <c r="H109" s="67">
        <v>3.0106009999999999</v>
      </c>
      <c r="I109" s="67">
        <v>3.2285529999999998</v>
      </c>
      <c r="J109" s="67">
        <v>2.5428660000000001</v>
      </c>
      <c r="K109" s="67">
        <v>2.8355999999999999</v>
      </c>
      <c r="L109" s="67">
        <v>3.2562139999999999</v>
      </c>
      <c r="M109" s="67">
        <v>3.2412019999999999</v>
      </c>
      <c r="N109" s="67">
        <v>3.0196360000000002</v>
      </c>
      <c r="O109" s="67">
        <v>3.5310169999999999</v>
      </c>
      <c r="P109" s="67">
        <v>3.5899529999999999</v>
      </c>
      <c r="Q109" s="67">
        <v>3.4763899999999999</v>
      </c>
      <c r="R109" s="67">
        <v>3.680164</v>
      </c>
      <c r="S109" s="67">
        <v>2.9777969999999998</v>
      </c>
      <c r="T109" s="67">
        <v>4.0695030000000001</v>
      </c>
      <c r="U109" s="67">
        <v>4.1196820000000001</v>
      </c>
      <c r="V109" s="67">
        <v>4.3832259999999996</v>
      </c>
      <c r="W109" s="67">
        <v>5.2732429999999999</v>
      </c>
      <c r="X109" s="67">
        <v>5.3035449999999997</v>
      </c>
      <c r="Y109" s="67">
        <v>4.4542549999999999</v>
      </c>
      <c r="Z109" s="67">
        <v>5.5413740000000002</v>
      </c>
      <c r="AA109" s="67">
        <v>4.5455779999999999</v>
      </c>
      <c r="AB109" s="67">
        <v>4.8112069999999996</v>
      </c>
      <c r="AC109" s="67">
        <v>4.6038189999999997</v>
      </c>
      <c r="AD109" s="67">
        <v>4.8031449999999998</v>
      </c>
      <c r="AE109" s="67">
        <v>5.0912369560000004</v>
      </c>
      <c r="AF109" s="67">
        <v>5.4896416749999997</v>
      </c>
      <c r="AG109" s="67">
        <v>4.3806941149999998</v>
      </c>
      <c r="AH109" s="67">
        <v>4.8721854660000004</v>
      </c>
      <c r="AI109" s="67">
        <v>2.7400098389999998</v>
      </c>
      <c r="AJ109" s="67">
        <v>2.8461639999999999</v>
      </c>
      <c r="AK109" s="30">
        <f t="shared" si="82"/>
        <v>3.5030076328160575E-2</v>
      </c>
      <c r="AL109" s="38">
        <f t="shared" si="83"/>
        <v>1.111277836316038E-3</v>
      </c>
      <c r="AM109" s="38">
        <f t="shared" si="84"/>
        <v>3.8742255406915671E-2</v>
      </c>
      <c r="AN109" s="45">
        <f t="shared" si="86"/>
        <v>4.4828427429578176E-2</v>
      </c>
    </row>
    <row r="110" spans="1:40" ht="15" hidden="1" outlineLevel="1" thickBot="1" x14ac:dyDescent="0.4">
      <c r="A110" s="51" t="str">
        <f t="shared" si="105"/>
        <v>SO2</v>
      </c>
      <c r="B110" s="13" t="s">
        <v>45</v>
      </c>
      <c r="C110" s="13"/>
      <c r="D110" s="22" t="s">
        <v>45</v>
      </c>
      <c r="E110" s="59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30" t="str">
        <f t="shared" si="82"/>
        <v/>
      </c>
      <c r="AL110" s="38" t="str">
        <f t="shared" si="83"/>
        <v/>
      </c>
      <c r="AM110" s="38" t="str">
        <f t="shared" si="84"/>
        <v/>
      </c>
      <c r="AN110" s="45">
        <f t="shared" si="86"/>
        <v>0</v>
      </c>
    </row>
    <row r="111" spans="1:40" ht="14.5" collapsed="1" x14ac:dyDescent="0.35">
      <c r="A111" s="51" t="str">
        <f t="shared" si="105"/>
        <v/>
      </c>
      <c r="B111" s="13"/>
      <c r="C111" s="13"/>
      <c r="D111" s="24" t="s">
        <v>46</v>
      </c>
      <c r="E111" s="63">
        <f>SUBTOTAL(9,E112:E113)</f>
        <v>9.4700292859701882</v>
      </c>
      <c r="F111" s="72">
        <f t="shared" ref="F111:AH111" si="118">SUBTOTAL(9,F112:F113)</f>
        <v>7.2249193192105556</v>
      </c>
      <c r="G111" s="72">
        <f t="shared" si="118"/>
        <v>8.1510878671831275</v>
      </c>
      <c r="H111" s="72">
        <f t="shared" si="118"/>
        <v>8.9261452867494739</v>
      </c>
      <c r="I111" s="72">
        <f t="shared" si="118"/>
        <v>13.091621017268107</v>
      </c>
      <c r="J111" s="72">
        <f t="shared" si="118"/>
        <v>10.983041502280617</v>
      </c>
      <c r="K111" s="72">
        <f t="shared" si="118"/>
        <v>11.103573952780758</v>
      </c>
      <c r="L111" s="72">
        <f t="shared" si="118"/>
        <v>11.903708974670623</v>
      </c>
      <c r="M111" s="72">
        <f t="shared" si="118"/>
        <v>11.883031070392997</v>
      </c>
      <c r="N111" s="72">
        <f t="shared" si="118"/>
        <v>10.807993809537779</v>
      </c>
      <c r="O111" s="72">
        <f t="shared" si="118"/>
        <v>8.7950026752182211</v>
      </c>
      <c r="P111" s="72">
        <f t="shared" si="118"/>
        <v>9.5928005108224728</v>
      </c>
      <c r="Q111" s="72">
        <f t="shared" si="118"/>
        <v>10.866108529056307</v>
      </c>
      <c r="R111" s="72">
        <f t="shared" si="118"/>
        <v>10.087139612910262</v>
      </c>
      <c r="S111" s="72">
        <f t="shared" si="118"/>
        <v>9.101571036360161</v>
      </c>
      <c r="T111" s="72">
        <f t="shared" si="118"/>
        <v>12.395104486079818</v>
      </c>
      <c r="U111" s="72">
        <f t="shared" si="118"/>
        <v>12.263873081512308</v>
      </c>
      <c r="V111" s="72">
        <f t="shared" si="118"/>
        <v>12.706830338107434</v>
      </c>
      <c r="W111" s="72">
        <f t="shared" si="118"/>
        <v>14.13657173425246</v>
      </c>
      <c r="X111" s="72">
        <f t="shared" si="118"/>
        <v>13.074548962922337</v>
      </c>
      <c r="Y111" s="72">
        <f t="shared" si="118"/>
        <v>13.629985046384554</v>
      </c>
      <c r="Z111" s="72">
        <f t="shared" si="118"/>
        <v>12.310885093281623</v>
      </c>
      <c r="AA111" s="72">
        <f t="shared" si="118"/>
        <v>12.220700342777365</v>
      </c>
      <c r="AB111" s="72">
        <f t="shared" si="118"/>
        <v>12.044711600278253</v>
      </c>
      <c r="AC111" s="72">
        <f t="shared" si="118"/>
        <v>11.186390133690665</v>
      </c>
      <c r="AD111" s="72">
        <f t="shared" si="118"/>
        <v>13.006410341879409</v>
      </c>
      <c r="AE111" s="72">
        <f t="shared" ref="AE111:AF111" si="119">SUBTOTAL(9,AE112:AE113)</f>
        <v>11.938523020278053</v>
      </c>
      <c r="AF111" s="72">
        <f t="shared" si="119"/>
        <v>11.357978795182628</v>
      </c>
      <c r="AG111" s="72">
        <f t="shared" ref="AG111" si="120">SUBTOTAL(9,AG112:AG113)</f>
        <v>12.492556762029929</v>
      </c>
      <c r="AH111" s="72">
        <f t="shared" si="118"/>
        <v>12.905238520160408</v>
      </c>
      <c r="AI111" s="72">
        <f t="shared" ref="AI111:AJ111" si="121">SUBTOTAL(9,AI112:AI113)</f>
        <v>3.1860361601198983</v>
      </c>
      <c r="AJ111" s="72">
        <f t="shared" si="121"/>
        <v>1.9514555492366514</v>
      </c>
      <c r="AK111" s="34">
        <f t="shared" si="82"/>
        <v>-0.7939335254086568</v>
      </c>
      <c r="AL111" s="42">
        <f t="shared" si="83"/>
        <v>-4.9677078252887141E-2</v>
      </c>
      <c r="AM111" s="42">
        <f t="shared" si="84"/>
        <v>-0.38749736312998617</v>
      </c>
      <c r="AN111" s="49">
        <f t="shared" si="86"/>
        <v>3.0736346700683041E-2</v>
      </c>
    </row>
    <row r="112" spans="1:40" ht="14.5" hidden="1" outlineLevel="1" x14ac:dyDescent="0.35">
      <c r="A112" s="51" t="str">
        <f t="shared" si="105"/>
        <v>SO2</v>
      </c>
      <c r="B112" s="13" t="s">
        <v>52</v>
      </c>
      <c r="C112" s="13"/>
      <c r="D112" s="22" t="s">
        <v>32</v>
      </c>
      <c r="E112" s="54">
        <v>8.3846389344827604E-2</v>
      </c>
      <c r="F112" s="55">
        <v>8.1395301818965607E-2</v>
      </c>
      <c r="G112" s="55">
        <v>7.9965448077586307E-2</v>
      </c>
      <c r="H112" s="55">
        <v>8.1444977672413807E-2</v>
      </c>
      <c r="I112" s="55">
        <v>8.1184264711207002E-2</v>
      </c>
      <c r="J112" s="55">
        <v>0.10135722409051701</v>
      </c>
      <c r="K112" s="55">
        <v>0.102727628982759</v>
      </c>
      <c r="L112" s="55">
        <v>0.103081147551724</v>
      </c>
      <c r="M112" s="55">
        <v>0.11178505283189701</v>
      </c>
      <c r="N112" s="55">
        <v>0.116069591866379</v>
      </c>
      <c r="O112" s="55">
        <v>0.113391006762931</v>
      </c>
      <c r="P112" s="55">
        <v>0.122596926426724</v>
      </c>
      <c r="Q112" s="55">
        <v>0.122223062711207</v>
      </c>
      <c r="R112" s="55">
        <v>0.126208674650862</v>
      </c>
      <c r="S112" s="55">
        <v>0.14052010926724101</v>
      </c>
      <c r="T112" s="55">
        <v>0.149507871795517</v>
      </c>
      <c r="U112" s="55">
        <v>0.14238630949640901</v>
      </c>
      <c r="V112" s="55">
        <v>0.145174771384633</v>
      </c>
      <c r="W112" s="55">
        <v>0.14978676961306001</v>
      </c>
      <c r="X112" s="55">
        <v>0.140244752900337</v>
      </c>
      <c r="Y112" s="55">
        <v>0.14617045340535301</v>
      </c>
      <c r="Z112" s="55">
        <v>0.15392209563232301</v>
      </c>
      <c r="AA112" s="55">
        <v>0.158562817722365</v>
      </c>
      <c r="AB112" s="55">
        <v>0.157966588758153</v>
      </c>
      <c r="AC112" s="55">
        <v>0.16412416056156501</v>
      </c>
      <c r="AD112" s="55">
        <v>0.173631910331809</v>
      </c>
      <c r="AE112" s="55">
        <v>0.20685700461055301</v>
      </c>
      <c r="AF112" s="55">
        <v>0.23244747465732901</v>
      </c>
      <c r="AG112" s="55">
        <v>0.244750984372129</v>
      </c>
      <c r="AH112" s="55">
        <v>0.24355899442360801</v>
      </c>
      <c r="AI112" s="55">
        <v>9.9153299740158296E-2</v>
      </c>
      <c r="AJ112" s="55">
        <v>5.7813212663851497E-2</v>
      </c>
      <c r="AK112" s="30">
        <f t="shared" ref="AK112:AK113" si="122">IFERROR(AJ112/E112-1,"")</f>
        <v>-0.31048655624169785</v>
      </c>
      <c r="AL112" s="40">
        <f t="shared" si="83"/>
        <v>-1.1920927063348907E-2</v>
      </c>
      <c r="AM112" s="38">
        <f t="shared" si="84"/>
        <v>-0.41693102685077421</v>
      </c>
      <c r="AN112" s="45">
        <f t="shared" si="86"/>
        <v>9.1058540842068019E-4</v>
      </c>
    </row>
    <row r="113" spans="1:40" ht="14.5" hidden="1" outlineLevel="1" x14ac:dyDescent="0.35">
      <c r="A113" s="51" t="str">
        <f t="shared" si="105"/>
        <v>SO2</v>
      </c>
      <c r="B113" s="13" t="s">
        <v>53</v>
      </c>
      <c r="C113" s="13"/>
      <c r="D113" s="22" t="s">
        <v>33</v>
      </c>
      <c r="E113" s="54">
        <v>9.3861828966253604</v>
      </c>
      <c r="F113" s="55">
        <v>7.1435240173915897</v>
      </c>
      <c r="G113" s="55">
        <v>8.0711224191055404</v>
      </c>
      <c r="H113" s="55">
        <v>8.8447003090770604</v>
      </c>
      <c r="I113" s="55">
        <v>13.010436752556901</v>
      </c>
      <c r="J113" s="55">
        <v>10.8816842781901</v>
      </c>
      <c r="K113" s="55">
        <v>11.000846323797999</v>
      </c>
      <c r="L113" s="55">
        <v>11.8006278271189</v>
      </c>
      <c r="M113" s="55">
        <v>11.771246017561101</v>
      </c>
      <c r="N113" s="55">
        <v>10.691924217671399</v>
      </c>
      <c r="O113" s="55">
        <v>8.6816116684552895</v>
      </c>
      <c r="P113" s="55">
        <v>9.4702035843957493</v>
      </c>
      <c r="Q113" s="55">
        <v>10.7438854663451</v>
      </c>
      <c r="R113" s="55">
        <v>9.9609309382594002</v>
      </c>
      <c r="S113" s="55">
        <v>8.9610509270929199</v>
      </c>
      <c r="T113" s="55">
        <v>12.245596614284301</v>
      </c>
      <c r="U113" s="55">
        <v>12.121486772015899</v>
      </c>
      <c r="V113" s="55">
        <v>12.5616555667228</v>
      </c>
      <c r="W113" s="55">
        <v>13.9867849646394</v>
      </c>
      <c r="X113" s="55">
        <v>12.934304210022001</v>
      </c>
      <c r="Y113" s="55">
        <v>13.483814592979201</v>
      </c>
      <c r="Z113" s="55">
        <v>12.1569629976493</v>
      </c>
      <c r="AA113" s="55">
        <v>12.062137525055</v>
      </c>
      <c r="AB113" s="55">
        <v>11.8867450115201</v>
      </c>
      <c r="AC113" s="55">
        <v>11.0222659731291</v>
      </c>
      <c r="AD113" s="55">
        <v>12.832778431547601</v>
      </c>
      <c r="AE113" s="55">
        <v>11.7316660156675</v>
      </c>
      <c r="AF113" s="55">
        <v>11.125531320525299</v>
      </c>
      <c r="AG113" s="55">
        <v>12.247805777657801</v>
      </c>
      <c r="AH113" s="80">
        <v>12.661679525736799</v>
      </c>
      <c r="AI113" s="80">
        <v>3.08688286037974</v>
      </c>
      <c r="AJ113" s="80">
        <v>1.8936423365727999</v>
      </c>
      <c r="AK113" s="30">
        <f t="shared" si="122"/>
        <v>-0.798252137484597</v>
      </c>
      <c r="AL113" s="40">
        <f t="shared" si="83"/>
        <v>-5.0326144601642198E-2</v>
      </c>
      <c r="AM113" s="38">
        <f t="shared" si="84"/>
        <v>-0.38655192884777978</v>
      </c>
      <c r="AN113" s="45">
        <f t="shared" si="86"/>
        <v>2.9825761292262359E-2</v>
      </c>
    </row>
    <row r="114" spans="1:40" x14ac:dyDescent="0.3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x14ac:dyDescent="0.3">
      <c r="D115" s="79" t="s">
        <v>68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3F067-42FF-42C0-873C-5D86CCE8CD5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96F661B-0EE1-4B94-95EB-E8D7BD363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EA257-83DD-4F61-B543-36AEDCE6E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CO2</vt:lpstr>
      <vt:lpstr>CH4</vt:lpstr>
      <vt:lpstr>N2O</vt:lpstr>
      <vt:lpstr>CO</vt:lpstr>
      <vt:lpstr>NOx</vt:lpstr>
      <vt:lpstr>NMVOCs</vt:lpstr>
      <vt:lpstr>SO2</vt:lpstr>
    </vt:vector>
  </TitlesOfParts>
  <Company>Ministry of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Sarah Rea</cp:lastModifiedBy>
  <dcterms:created xsi:type="dcterms:W3CDTF">2017-07-07T03:21:35Z</dcterms:created>
  <dcterms:modified xsi:type="dcterms:W3CDTF">2023-08-21T02:07:26Z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2023-08-16T21:53:10Z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95351882-5289-4c3c-8b1c-a20d9876e072</vt:lpwstr>
  </property>
  <property fmtid="{D5CDD505-2E9C-101B-9397-08002B2CF9AE}" pid="8" name="MSIP_Label_738466f7-346c-47bb-a4d2-4a6558d61975_ContentBits">
    <vt:lpwstr>0</vt:lpwstr>
  </property>
</Properties>
</file>