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omments4.xml" ContentType="application/vnd.openxmlformats-officedocument.spreadsheetml.comment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4" rupBuild="9303"/>
  <workbookPr defaultThemeVersion="124226"/>
  <bookViews>
    <workbookView xWindow="0" yWindow="0" windowWidth="23040" windowHeight="9195" activeTab="4"/>
  </bookViews>
  <sheets>
    <sheet name="Summary and sign-off" sheetId="13" r:id="rId1"/>
    <sheet name="Travel" sheetId="1" r:id="rId2"/>
    <sheet name="Hospitality" sheetId="2" r:id="rId3"/>
    <sheet name="All other expenses" sheetId="3" r:id="rId4"/>
    <sheet name="Gifts and benefits" sheetId="4" r:id="rId5"/>
  </sheets>
  <definedNames>
    <definedName name="_xlnm.Print_Area" localSheetId="3">'All other expenses'!$A$1:$E$24</definedName>
    <definedName name="_xlnm.Print_Area" localSheetId="4">'Gifts and benefits'!$A$1:$F$51</definedName>
    <definedName name="_xlnm.Print_Area" localSheetId="2">Hospitality!$A$1:$E$25</definedName>
    <definedName name="_xlnm.Print_Area" localSheetId="0">'Summary and sign-off'!$A$1:$F$23</definedName>
    <definedName name="_xlnm.Print_Area" localSheetId="1">Travel!$A$1:$E$183</definedName>
  </definedNames>
  <calcPr calcId="145621"/>
</workbook>
</file>

<file path=xl/calcChain.xml><?xml version="1.0" encoding="utf-8"?>
<calcChain xmlns="http://schemas.openxmlformats.org/spreadsheetml/2006/main">
  <c r="D40" i="4" l="1"/>
  <c r="C18" i="3"/>
  <c r="C18" i="2"/>
  <c r="C147" i="1"/>
  <c r="C172" i="1"/>
  <c r="C37" i="1"/>
  <c r="B6" i="13" l="1"/>
  <c r="E59" i="13"/>
  <c r="C59" i="13"/>
  <c r="C42" i="4"/>
  <c r="C41" i="4"/>
  <c r="B59" i="13" l="1"/>
  <c r="B58" i="13"/>
  <c r="D58" i="13"/>
  <c r="B57" i="13"/>
  <c r="D57" i="13"/>
  <c r="D56" i="13"/>
  <c r="B56" i="13"/>
  <c r="D55" i="13"/>
  <c r="B55" i="13"/>
  <c r="D54" i="13"/>
  <c r="B54" i="13"/>
  <c r="B2" i="4"/>
  <c r="B3" i="4"/>
  <c r="B2" i="3"/>
  <c r="B3" i="3"/>
  <c r="B2" i="2"/>
  <c r="B3" i="2"/>
  <c r="B2" i="1"/>
  <c r="B3" i="1"/>
  <c r="F57" i="13" l="1"/>
  <c r="D18" i="2" s="1"/>
  <c r="F59" i="13"/>
  <c r="E40" i="4" s="1"/>
  <c r="F58" i="13"/>
  <c r="D18" i="3" s="1"/>
  <c r="F56" i="13"/>
  <c r="D172" i="1" s="1"/>
  <c r="F55" i="13"/>
  <c r="D147" i="1" s="1"/>
  <c r="F54" i="13"/>
  <c r="D37" i="1" s="1"/>
  <c r="C13" i="13"/>
  <c r="C12" i="13"/>
  <c r="C11" i="13"/>
  <c r="C16" i="13" l="1"/>
  <c r="C17" i="13"/>
  <c r="B5" i="4" l="1"/>
  <c r="B4" i="4"/>
  <c r="B5" i="3"/>
  <c r="B4" i="3"/>
  <c r="B5" i="2"/>
  <c r="B4" i="2"/>
  <c r="B5" i="1"/>
  <c r="B4" i="1"/>
  <c r="C15" i="13" l="1"/>
  <c r="F12" i="13" l="1"/>
  <c r="C40" i="4"/>
  <c r="F11" i="13" s="1"/>
  <c r="F13" i="13" l="1"/>
  <c r="B172" i="1"/>
  <c r="B17" i="13" s="1"/>
  <c r="B147" i="1"/>
  <c r="B16" i="13" s="1"/>
  <c r="B37" i="1"/>
  <c r="B15" i="13" s="1"/>
  <c r="B18" i="3" l="1"/>
  <c r="B13" i="13" s="1"/>
  <c r="B18" i="2"/>
  <c r="B12" i="13" s="1"/>
  <c r="B11" i="13" l="1"/>
  <c r="B174" i="1"/>
</calcChain>
</file>

<file path=xl/comments1.xml><?xml version="1.0" encoding="utf-8"?>
<comments xmlns="http://schemas.openxmlformats.org/spreadsheetml/2006/main">
  <authors>
    <author>Ken Smart [SSC]</author>
  </authors>
  <commentList>
    <comment ref="A11" authorId="0">
      <text>
        <r>
          <rPr>
            <sz val="9"/>
            <color indexed="81"/>
            <rFont val="Tahoma"/>
            <family val="2"/>
          </rPr>
          <t xml:space="preserve">
Insert additional rows as needed:
- 'right click' on a row number (left of screen)
- select 'Insert' (this will insert a row above it)
</t>
        </r>
      </text>
    </comment>
    <comment ref="A40" authorId="0">
      <text>
        <r>
          <rPr>
            <sz val="9"/>
            <color indexed="81"/>
            <rFont val="Tahoma"/>
            <family val="2"/>
          </rPr>
          <t xml:space="preserve">
Insert additional rows as needed:
- 'right click' on a row number (left of screen)
- select 'Insert' (this will insert a row above it)
</t>
        </r>
      </text>
    </comment>
    <comment ref="A15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2.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3.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comments4.xml><?xml version="1.0" encoding="utf-8"?>
<comments xmlns="http://schemas.openxmlformats.org/spreadsheetml/2006/main">
  <authors>
    <author>Ken Smart [SSC]</author>
  </authors>
  <commentList>
    <comment ref="A10" authorId="0">
      <text>
        <r>
          <rPr>
            <sz val="9"/>
            <color indexed="81"/>
            <rFont val="Tahoma"/>
            <family val="2"/>
          </rPr>
          <t xml:space="preserve">
Insert additional rows as needed:
- 'right click' on a row number (left of screen)
- select 'Insert' (this will insert a row above it)
</t>
        </r>
      </text>
    </comment>
  </commentList>
</comments>
</file>

<file path=xl/sharedStrings.xml><?xml version="1.0" encoding="utf-8"?>
<sst xmlns="http://schemas.openxmlformats.org/spreadsheetml/2006/main" count="729" uniqueCount="365">
  <si>
    <t>All Other Expenses</t>
  </si>
  <si>
    <t>Total travel expenses</t>
  </si>
  <si>
    <t xml:space="preserve">Organisation Name </t>
  </si>
  <si>
    <t>Chief Executive</t>
  </si>
  <si>
    <t>International, domestic and local travel expenses</t>
  </si>
  <si>
    <t>Chief Executive Expense Disclosure</t>
  </si>
  <si>
    <t>Notes</t>
  </si>
  <si>
    <t xml:space="preserve">Notes </t>
  </si>
  <si>
    <t>* Headings on following tabs will pre populate with what you enter on this tab</t>
  </si>
  <si>
    <t>Hospitality</t>
  </si>
  <si>
    <t>Total cost will appear automatically once you put information in rows above.</t>
  </si>
  <si>
    <t>A one-off offer of something worth $25 is not included, but if the offer is made more than once a year, it should be disclosed.</t>
  </si>
  <si>
    <t>Figures exclude GST</t>
  </si>
  <si>
    <t>GST on costs</t>
  </si>
  <si>
    <t>Other expenses</t>
  </si>
  <si>
    <t>Cost in NZ$</t>
  </si>
  <si>
    <t>Chief Executive Gifts and Benefits Disclosure</t>
  </si>
  <si>
    <r>
      <t xml:space="preserve">Offered by 
</t>
    </r>
    <r>
      <rPr>
        <sz val="10"/>
        <color theme="0"/>
        <rFont val="Arial"/>
        <family val="2"/>
      </rPr>
      <t>(who made the offer?)</t>
    </r>
  </si>
  <si>
    <t>Declined</t>
  </si>
  <si>
    <t>Offered</t>
  </si>
  <si>
    <t>Accepted</t>
  </si>
  <si>
    <t>Include gifts and benefits that are declined.</t>
  </si>
  <si>
    <t>Cultural item - not appropriate to value</t>
  </si>
  <si>
    <t>Under $100</t>
  </si>
  <si>
    <t>$500 - $1,000</t>
  </si>
  <si>
    <t>$100 - $500</t>
  </si>
  <si>
    <t>Over $1,000</t>
  </si>
  <si>
    <t>Estimate not possible</t>
  </si>
  <si>
    <r>
      <t xml:space="preserve">Local Travel    </t>
    </r>
    <r>
      <rPr>
        <sz val="12"/>
        <color theme="0"/>
        <rFont val="Arial"/>
        <family val="2"/>
      </rPr>
      <t>(within City, excluding travel to airport)</t>
    </r>
  </si>
  <si>
    <t>International Travel</t>
  </si>
  <si>
    <t>Local Travel</t>
  </si>
  <si>
    <t>Gifts and benefits</t>
  </si>
  <si>
    <t>Summary of expenses</t>
  </si>
  <si>
    <t>Date(s)*</t>
  </si>
  <si>
    <t>* Any non-standard date format or date outside 1 July 2018 - 30 June 2019 will raise an alert. Check entry and select 'Yes' to accept/continue.</t>
  </si>
  <si>
    <r>
      <t xml:space="preserve">Purpose of expense
</t>
    </r>
    <r>
      <rPr>
        <sz val="10"/>
        <color theme="0"/>
        <rFont val="Arial"/>
        <family val="2"/>
      </rPr>
      <t>(e.g. subscription part of employment agreement, development as agreed with SSC)</t>
    </r>
  </si>
  <si>
    <t>Gifts and Benefits over $50 annual value</t>
  </si>
  <si>
    <t>Number of gifts/benefits will update automatically once you put information in rows above.</t>
  </si>
  <si>
    <t>This disclosure has been approved by the Chief Executive</t>
  </si>
  <si>
    <t>Figures include GST (where applicable)</t>
  </si>
  <si>
    <r>
      <t>GST inc / exc</t>
    </r>
    <r>
      <rPr>
        <b/>
        <sz val="10"/>
        <rFont val="Arial"/>
        <family val="2"/>
      </rPr>
      <t/>
    </r>
  </si>
  <si>
    <t>** Create a new workbook for a new Chief Executive</t>
  </si>
  <si>
    <t>Not yet indicated</t>
  </si>
  <si>
    <t>Count</t>
  </si>
  <si>
    <t>GST inclusion inconsistent</t>
  </si>
  <si>
    <t>Location(s)</t>
  </si>
  <si>
    <t>Disclosure period start</t>
  </si>
  <si>
    <t>Disclosure period end</t>
  </si>
  <si>
    <t>Disclosure period start***</t>
  </si>
  <si>
    <t>Disclosure period end***</t>
  </si>
  <si>
    <t>*** Update if a shorter or different period is covered</t>
  </si>
  <si>
    <r>
      <t xml:space="preserve">Was the gift accepted?
</t>
    </r>
    <r>
      <rPr>
        <sz val="10"/>
        <color theme="0"/>
        <rFont val="Arial"/>
        <family val="2"/>
      </rPr>
      <t>(drop-down list in cell)</t>
    </r>
  </si>
  <si>
    <r>
      <t>Estimated value in NZ$</t>
    </r>
    <r>
      <rPr>
        <sz val="10"/>
        <color theme="0"/>
        <rFont val="Arial"/>
        <family val="2"/>
      </rPr>
      <t xml:space="preserve">
(drop-down list in cell </t>
    </r>
    <r>
      <rPr>
        <sz val="10"/>
        <rFont val="Arial"/>
        <family val="2"/>
      </rPr>
      <t>but</t>
    </r>
    <r>
      <rPr>
        <sz val="10"/>
        <color theme="0"/>
        <rFont val="Arial"/>
        <family val="2"/>
      </rPr>
      <t xml:space="preserve"> provide specific value if possible)</t>
    </r>
  </si>
  <si>
    <t>Travel expenses</t>
  </si>
  <si>
    <r>
      <t xml:space="preserve">Type of expense
</t>
    </r>
    <r>
      <rPr>
        <sz val="10"/>
        <color theme="0"/>
        <rFont val="Arial"/>
        <family val="2"/>
      </rPr>
      <t>(what and for how many e.g. dinner for 5)</t>
    </r>
  </si>
  <si>
    <r>
      <t xml:space="preserve">Type of expense
</t>
    </r>
    <r>
      <rPr>
        <sz val="10"/>
        <color theme="0"/>
        <rFont val="Arial"/>
        <family val="2"/>
      </rPr>
      <t>(e.g. taxi, parking, bus)</t>
    </r>
  </si>
  <si>
    <r>
      <t xml:space="preserve">Purpose of hospitality
</t>
    </r>
    <r>
      <rPr>
        <sz val="10"/>
        <color theme="0"/>
        <rFont val="Arial"/>
        <family val="2"/>
      </rPr>
      <t xml:space="preserve">(e.g. hosting delegation from China, building relationships, team building) </t>
    </r>
  </si>
  <si>
    <t>Domestic Travel</t>
  </si>
  <si>
    <r>
      <t xml:space="preserve">Domestic Travel   </t>
    </r>
    <r>
      <rPr>
        <sz val="12"/>
        <color theme="0"/>
        <rFont val="Arial"/>
        <family val="2"/>
      </rPr>
      <t xml:space="preserve"> (within NZ, including travel to and from local airport)</t>
    </r>
  </si>
  <si>
    <t>Include items such as invitations to functions and events, event tickets, gifts from overseas counterparts and commercial organisations (including that accepted by immediate family members).</t>
  </si>
  <si>
    <t>This disclosure has not yet been approved by the Chief Executive</t>
  </si>
  <si>
    <t>Number offered</t>
  </si>
  <si>
    <t>Number accepted</t>
  </si>
  <si>
    <t>Number declined</t>
  </si>
  <si>
    <t>Chief Executive Expenses, Gifts and Benefits Disclosure - summary &amp; sign-off*</t>
  </si>
  <si>
    <t>Chief Executive**</t>
  </si>
  <si>
    <t>Other sign-off****</t>
  </si>
  <si>
    <t>**** This disclosure must be approved by the Chief Executive and another appropriate party, e.g. Board Chair, Chief Financial Officer or Audit and Risk Committee member</t>
  </si>
  <si>
    <r>
      <t xml:space="preserve">Type of expense
</t>
    </r>
    <r>
      <rPr>
        <sz val="10"/>
        <color theme="0"/>
        <rFont val="Arial"/>
        <family val="2"/>
      </rPr>
      <t>(e.g. hotel, airfares, taxis, meals &amp; for how many people)</t>
    </r>
  </si>
  <si>
    <t>Agency totals check</t>
  </si>
  <si>
    <t>Data and totals checked on all sheets</t>
  </si>
  <si>
    <t>Data and totals have not yet been checked and confirmed for any sheet</t>
  </si>
  <si>
    <t>Some data and totals have not yet been checked and confirmed</t>
  </si>
  <si>
    <t>Gifts and benefits check</t>
  </si>
  <si>
    <t>Hospitality check</t>
  </si>
  <si>
    <t>All other expenses check</t>
  </si>
  <si>
    <t>Travel checks</t>
  </si>
  <si>
    <t>Not all lines have an entry for "Cost in NZ$" and "Type of expense"</t>
  </si>
  <si>
    <t>Not all lines have an entry for "Description", "Was the gift accepted?" and "Estimated value in NZ$"</t>
  </si>
  <si>
    <t>Data and totals on this worksheet have NOT YET BEEN CHECKED AND CONFIRMED</t>
  </si>
  <si>
    <t>Data and totals on this worksheet checked and confirmed</t>
  </si>
  <si>
    <t>Check that # of 'costs' = 'type of expenses' (also "accepted/declined" for gifts &amp; benefits)</t>
  </si>
  <si>
    <r>
      <t xml:space="preserve">This summary page updates automatically from the 'Travel', 'Hospitality', 'All other expenses', and 'Gifts and benefits' tabs.
</t>
    </r>
    <r>
      <rPr>
        <b/>
        <sz val="10"/>
        <rFont val="Arial"/>
        <family val="2"/>
      </rPr>
      <t xml:space="preserve">
Throughout this workbook, input cells are shaded light blue.</t>
    </r>
  </si>
  <si>
    <r>
      <t xml:space="preserve">Other comments
</t>
    </r>
    <r>
      <rPr>
        <sz val="10"/>
        <color theme="0"/>
        <rFont val="Arial"/>
        <family val="2"/>
      </rPr>
      <t>(e.g. if given to others, whom?)</t>
    </r>
  </si>
  <si>
    <t>All other expenditure incurred by the chief executive that is not travel, hospitality or gifts.
Include e.g. phone and data costs, subscriptions, membership fees, conference fees, professional development costs, books and anything else.</t>
  </si>
  <si>
    <t xml:space="preserve">Total hospitality expenses </t>
  </si>
  <si>
    <t>Chief Executive approval****</t>
  </si>
  <si>
    <r>
      <rPr>
        <b/>
        <i/>
        <sz val="10"/>
        <color theme="1"/>
        <rFont val="Arial"/>
        <family val="2"/>
      </rPr>
      <t>Include all gifts, invitations to events and other hospitality</t>
    </r>
    <r>
      <rPr>
        <i/>
        <sz val="10"/>
        <color theme="1"/>
        <rFont val="Arial"/>
        <family val="2"/>
      </rPr>
      <t xml:space="preserve">, of $50 or more in total value per year, offered to the chief executive by people external to the organisation.
Include all gifts, invitations or other hospitality </t>
    </r>
    <r>
      <rPr>
        <b/>
        <i/>
        <sz val="10"/>
        <color theme="1"/>
        <rFont val="Arial"/>
        <family val="2"/>
      </rPr>
      <t>whether accepted or declined</t>
    </r>
    <r>
      <rPr>
        <i/>
        <sz val="10"/>
        <color theme="1"/>
        <rFont val="Arial"/>
        <family val="2"/>
      </rPr>
      <t>.</t>
    </r>
  </si>
  <si>
    <t>All hospitality expenses provided by the chief executive in the context of his/her job to anyone external to the Public Service or statutory Crown entities.</t>
  </si>
  <si>
    <t xml:space="preserve">Total other expenses </t>
  </si>
  <si>
    <t>Error - this total includes data from 'hidden' rows</t>
  </si>
  <si>
    <t>Check - there are no hidden rows with data</t>
  </si>
  <si>
    <t>Check - each entry provides sufficient information</t>
  </si>
  <si>
    <t>These checks (F53 to F61) are imperfect - they count the entries in each column and checks these totals are the same</t>
  </si>
  <si>
    <t>Text required for validation and checks - don't change, move, delete or overwrite</t>
  </si>
  <si>
    <t>All expenses incurred by chief executive during international, domestic and local travel. Group expenses relating to each trip.</t>
  </si>
  <si>
    <r>
      <t xml:space="preserve">International Travel   </t>
    </r>
    <r>
      <rPr>
        <sz val="12"/>
        <color theme="0"/>
        <rFont val="Arial"/>
        <family val="2"/>
      </rPr>
      <t xml:space="preserve"> (including travel within NZ at beginning and end of overseas trip)</t>
    </r>
  </si>
  <si>
    <t>Cost in NZ$**</t>
  </si>
  <si>
    <r>
      <t xml:space="preserve">Purpose of travel
</t>
    </r>
    <r>
      <rPr>
        <sz val="10"/>
        <color theme="0"/>
        <rFont val="Arial"/>
        <family val="2"/>
      </rPr>
      <t>(e.g. attending XYZ conference for 3 days)***</t>
    </r>
  </si>
  <si>
    <r>
      <t xml:space="preserve">Purpose of travel
</t>
    </r>
    <r>
      <rPr>
        <sz val="10"/>
        <color theme="0"/>
        <rFont val="Arial"/>
        <family val="2"/>
      </rPr>
      <t>(e.g. visiting district office for two days...)***</t>
    </r>
  </si>
  <si>
    <r>
      <t>Purpose of travel</t>
    </r>
    <r>
      <rPr>
        <sz val="10"/>
        <color theme="0"/>
        <rFont val="Arial"/>
        <family val="2"/>
      </rPr>
      <t xml:space="preserve">
(e.g. meeting with Minister)***</t>
    </r>
  </si>
  <si>
    <t>Group expenditure relating to each overseas trip.</t>
  </si>
  <si>
    <t>*** Please include sufficient information to explain the trip and its costs including destination and duration.</t>
  </si>
  <si>
    <t>Subtotal - local travel</t>
  </si>
  <si>
    <t>Subtotals and totals will appear automatically once you put information in rows above.</t>
  </si>
  <si>
    <t>Subtotal - international travel</t>
  </si>
  <si>
    <t>Subtotal - domestic travel</t>
  </si>
  <si>
    <t>** Note that GST may not apply to overseas purchases.</t>
  </si>
  <si>
    <t>Insert additional rows as needed: right click on a row number (left of screen) and select Insert - this will insert a row above selected row.</t>
  </si>
  <si>
    <t>Hospitality Offered to Third Parties*</t>
  </si>
  <si>
    <t>** Any non-standard date format or date outside 1 July 2018 - 30 June 2019 will raise an alert. Check entry and select 'Yes' to accept/continue.</t>
  </si>
  <si>
    <t>* Third parties include people and organisations external to the public service or statutory Crown entities.</t>
  </si>
  <si>
    <t>Date(s)**</t>
  </si>
  <si>
    <r>
      <t xml:space="preserve">Type of expense
</t>
    </r>
    <r>
      <rPr>
        <sz val="10"/>
        <color theme="0"/>
        <rFont val="Arial"/>
        <family val="2"/>
      </rPr>
      <t>(e.g. phone and data costs, membership fees)</t>
    </r>
  </si>
  <si>
    <r>
      <t xml:space="preserve">Description
</t>
    </r>
    <r>
      <rPr>
        <sz val="10"/>
        <color theme="0"/>
        <rFont val="Arial"/>
        <family val="2"/>
      </rPr>
      <t>(e.g. event tickets, etc.)</t>
    </r>
  </si>
  <si>
    <t>Total count of gift/benefit entries:</t>
  </si>
  <si>
    <t>Mark clearly if there is no information to disclose - provide a note to this effect in the 'Date' column (column A) for each travel category (local, domestic and international).</t>
  </si>
  <si>
    <t>Mark clearly if there is no information to disclose - provide a note to this effect in the 'Date' column (column A).</t>
  </si>
  <si>
    <t>GST on values</t>
  </si>
  <si>
    <t xml:space="preserve">Ministry of Business, Innovation &amp; Employment </t>
  </si>
  <si>
    <t xml:space="preserve">Carolyn Tremain </t>
  </si>
  <si>
    <t>20-22 September 2018</t>
  </si>
  <si>
    <t>Attend Australia NZ National Security Dialogue meeting</t>
  </si>
  <si>
    <t>Flights</t>
  </si>
  <si>
    <t>Sydney</t>
  </si>
  <si>
    <t>Taxi</t>
  </si>
  <si>
    <t xml:space="preserve">Wellington </t>
  </si>
  <si>
    <t>Meetings with stakeholders</t>
  </si>
  <si>
    <t xml:space="preserve">Auckland </t>
  </si>
  <si>
    <t>Dinner with Business NZ and local business leaders - Queenstown airport to city</t>
  </si>
  <si>
    <t>Queenstown</t>
  </si>
  <si>
    <t>Auckland for meetings with stakeholders - MBIE to Wellington airport</t>
  </si>
  <si>
    <t>17-18 July 2018</t>
  </si>
  <si>
    <t xml:space="preserve">Dinner with Business NZ and local business leaders  </t>
  </si>
  <si>
    <t>Dinner with Business NZ and local business leaders - Hotel to airport</t>
  </si>
  <si>
    <t xml:space="preserve">Dinner with Business NZ and local business leaders - Queenstown  </t>
  </si>
  <si>
    <t>Airport parking</t>
  </si>
  <si>
    <t>Business NZ CE forum; meeting with Methven, Auckland - MBIE to Wellington airport</t>
  </si>
  <si>
    <t>19-22 July 2018</t>
  </si>
  <si>
    <t xml:space="preserve">Business NZ CE forum; meeting with Methven </t>
  </si>
  <si>
    <t>Business NZ CE forum; meeting with Methven, Auckland - Wellington airport to home</t>
  </si>
  <si>
    <t>MBIE staff sessions; SLT stakeholder function, Auckland - MBIE to airport</t>
  </si>
  <si>
    <t>6-11 August 2018</t>
  </si>
  <si>
    <t>Meetings with staff; SLT stakeholder engagement event</t>
  </si>
  <si>
    <t>Uber between meetings</t>
  </si>
  <si>
    <t>Uber</t>
  </si>
  <si>
    <t>Dinner with HW Richardson Group Board - Auckland airport to city</t>
  </si>
  <si>
    <t>15-19 August 2018</t>
  </si>
  <si>
    <t>Dinner with HW Richardson Group Board, Career Board meeting, meetings with stakeholders - Auckland; Christchurch for staff forum, meetings with stakeholders</t>
  </si>
  <si>
    <t>Auckland and Christchurch</t>
  </si>
  <si>
    <t>Dinner with HW Richardson Group Board - Dinner to Auckland home</t>
  </si>
  <si>
    <t>Auckland</t>
  </si>
  <si>
    <t>MBIE People Leader Forum; meetings with stakeholders, Christchurch</t>
  </si>
  <si>
    <t>MBIE People Leader Forum; meetings with stakeholders - Christchurch airport to city</t>
  </si>
  <si>
    <t>Christchurch</t>
  </si>
  <si>
    <t>MBIE People Leader Forum; meetings with stakeholders - Christchurch city to airport</t>
  </si>
  <si>
    <t>MBIE People Leader Forum, Christchurch - Wellington airport to home</t>
  </si>
  <si>
    <t>29 August - 2 September 2018</t>
  </si>
  <si>
    <t>Diversity Awards gala dinner - Auckland airport to city</t>
  </si>
  <si>
    <t>Diversity Awards gala dinner - Auckland city to home</t>
  </si>
  <si>
    <t>Diversity Awards gala dinner, Auckland - Wellington airport to home</t>
  </si>
  <si>
    <t>3-4 October 2018</t>
  </si>
  <si>
    <t>Business NZ hosted dinner with PM, Ministers and business leaders</t>
  </si>
  <si>
    <t>Meeting with Ngati Kahungunu leaders; visit MBIE office</t>
  </si>
  <si>
    <t>Napier</t>
  </si>
  <si>
    <t>10-11 October 2018</t>
  </si>
  <si>
    <t>Business NZ hosted dinner with regional business leaders, Invercargill; Meeting with Cawthron Institute, Nelson</t>
  </si>
  <si>
    <t>Invercargill and Nelson</t>
  </si>
  <si>
    <t>18-22 October 2018</t>
  </si>
  <si>
    <t>Career Board meeting, Sustainable Wealth Initiative launch</t>
  </si>
  <si>
    <t>25-28 October 2018</t>
  </si>
  <si>
    <t>7-26 November 2018</t>
  </si>
  <si>
    <t>PM's Business Advisory Council meeting</t>
  </si>
  <si>
    <t>MBIE to meeting at Crown Law Office</t>
  </si>
  <si>
    <t>Wellington</t>
  </si>
  <si>
    <t>Attend 125th Anniversary of Women's Suffrage dinner - Home to Government House</t>
  </si>
  <si>
    <t>Attend 125th Anniversary of Women's Suffrage dinner - Government House to home</t>
  </si>
  <si>
    <t>20-21 September 2018</t>
  </si>
  <si>
    <t>Hotel</t>
  </si>
  <si>
    <t>Attend Australia NZ National Security Dialogue meeting - Home to Wellington airport</t>
  </si>
  <si>
    <t>Attend Australia NZ National Security Dialogue meeting - Sydney airport to city</t>
  </si>
  <si>
    <t>Attend Australia NZ National Security Dialogue meeting - Sydney to airport</t>
  </si>
  <si>
    <t>Attend Australia NZ National Security Dialogue meeting - Wellington airport to home</t>
  </si>
  <si>
    <t>Business NZ hosted dinner with PM, Ministers and business leaders - Auckland airport to city</t>
  </si>
  <si>
    <t xml:space="preserve">Business NZ hosted dinner with PM, Ministers and business leaders - Dinner to home </t>
  </si>
  <si>
    <t>Speaking at MBIE's Health &amp; Safety Representatives' conference - Conference to MBIE</t>
  </si>
  <si>
    <t>Speaking at MBIE's Health &amp; Safety Representatives' conference - MBIE to Conference</t>
  </si>
  <si>
    <t>Meeting with Ngati Kahungunu leaders; visit MBIE office, Napier - Home to Wellington airport</t>
  </si>
  <si>
    <t>Meeting with Ngati Kahungunu leaders; visit MBIE office, Napier - Wellington airport to MBIE</t>
  </si>
  <si>
    <t>Business NZ hosted dinner with regional business leaders, Invercargill; Meeting with Cawthron Institute, Nelson - Wellington airport to city</t>
  </si>
  <si>
    <t>Research Honours Aotearoa dinner, Te Papa to home</t>
  </si>
  <si>
    <t>Career Board meeting, Sustainable Wealth Initiative launch, Auckland - MBIE to airport</t>
  </si>
  <si>
    <t>Career Board meeting, Sustainable Wealth Initiative launch, Auckland - Wellington airport to home</t>
  </si>
  <si>
    <t>Meeting with Retirement Commissioner; McKinsey, Auckland - MBIE to Wellington airport</t>
  </si>
  <si>
    <t>Travel to MBIE staff session from previous meeting</t>
  </si>
  <si>
    <t>Meeting with Retirement Commissioner; McKinsey; staff session, Auckland - Wellington airport to home</t>
  </si>
  <si>
    <t xml:space="preserve">Meeting with Retirement Commissioner; McKinsey; staff session </t>
  </si>
  <si>
    <t>PM's Business Advisory Council meeting, Auckland - MBIE to Wellington airport</t>
  </si>
  <si>
    <t>From meeting at Beehive to Wharewaka for SSC workshop on Crown entities</t>
  </si>
  <si>
    <t>MBIE to meeting at SSC</t>
  </si>
  <si>
    <t>Uber from E-invoicing meeting to MBIE</t>
  </si>
  <si>
    <t>From meeting at SSC to E-invoicing meeting</t>
  </si>
  <si>
    <t>Visit to MBIE's Manukau office</t>
  </si>
  <si>
    <t>Train</t>
  </si>
  <si>
    <t>Oak Learning Group - venue to airport</t>
  </si>
  <si>
    <t>Oak Learning Group - venue to accommodation</t>
  </si>
  <si>
    <t>Oak Learning Group - accommodation to venue</t>
  </si>
  <si>
    <t>Oak Learning Group - airport to city</t>
  </si>
  <si>
    <t>Ministerial announcements re Provincial Growth Fund</t>
  </si>
  <si>
    <t>7-8 February 2019</t>
  </si>
  <si>
    <t>11-12 February 2019</t>
  </si>
  <si>
    <t>SLT stakeholder engagement with various businesses; dinner with business leaders; meeting with Ngati Kahungunu; powhiri for CE Hastings Council</t>
  </si>
  <si>
    <t>Napier/Hastings</t>
  </si>
  <si>
    <t>14-18 February 2019</t>
  </si>
  <si>
    <t>Career Board meeting; meeting with various stakeholders</t>
  </si>
  <si>
    <t>All staff forums</t>
  </si>
  <si>
    <t xml:space="preserve">Hamilton, Auckland </t>
  </si>
  <si>
    <t>Visiting Christchurch offices</t>
  </si>
  <si>
    <t>19-20 March 2019</t>
  </si>
  <si>
    <t>Visiting MBIE's Refugee Resettlement Centre</t>
  </si>
  <si>
    <t>MBIE all staff forum; visiting Christchurch offices</t>
  </si>
  <si>
    <t>28 March-1 April 2019</t>
  </si>
  <si>
    <t>Visiting Labour Inspectorate team and site visits</t>
  </si>
  <si>
    <t>4-7 April 2019</t>
  </si>
  <si>
    <t>Business NZ CE forum</t>
  </si>
  <si>
    <t>MBIE to meeting</t>
  </si>
  <si>
    <t>3-4 February 2019</t>
  </si>
  <si>
    <t>Reimbursement for mileage in taking own car</t>
  </si>
  <si>
    <t>Waitangi/Kaikohe</t>
  </si>
  <si>
    <t>Career Board meeting; meeting with various stakeholders - MBIE to Wellington airport</t>
  </si>
  <si>
    <t>Ministerial announcements re Provincial Growth Fund - MBIE to airport</t>
  </si>
  <si>
    <t xml:space="preserve">Ministerial announcements re Provincial Growth Fund </t>
  </si>
  <si>
    <t>Lunch with staff member</t>
  </si>
  <si>
    <t>Paihia</t>
  </si>
  <si>
    <t>Visiting Christchurch offices - to airport</t>
  </si>
  <si>
    <t>Visiting Christchurch offices - travel between offices</t>
  </si>
  <si>
    <t>Visiting Christchurch offices - airport to office</t>
  </si>
  <si>
    <t>Wellington airport parking</t>
  </si>
  <si>
    <t>Parking for rental car</t>
  </si>
  <si>
    <t>Hamilton</t>
  </si>
  <si>
    <t>All staff forums - Auckland city to airport</t>
  </si>
  <si>
    <t>MBIE all staff forum; visiting Christchurch offices - Home to Wellington airport</t>
  </si>
  <si>
    <t>MBIE all staff forum; visiting Christchurch offices - travel between offices</t>
  </si>
  <si>
    <t>MBIE all staff forum; visiting Christchurch offices - city to airport</t>
  </si>
  <si>
    <t>Visiting MBIE's Refugee Resettlement Centre - Auckland city to Centre</t>
  </si>
  <si>
    <t>Visiting MBIE's Refugee Resettlement Centre, Auckland</t>
  </si>
  <si>
    <t>Visiting Labour Inspectorate team and site visits, Auckland - Wellington airport to MBIE</t>
  </si>
  <si>
    <t>Visiting Labour Inspectorate team, Auckland - MBIE to Wellington airport</t>
  </si>
  <si>
    <t>Attending MBIE team's planning day - MBIE to Wharewaka</t>
  </si>
  <si>
    <t>Business NZ CE forum, Auckland - MBIE to Wellington airport</t>
  </si>
  <si>
    <t>Business NZ CE forum, Auckland - Wellington airport to home</t>
  </si>
  <si>
    <t>Career Board meeting; Speaking at GS1 conference; visiting MBIE's Border teams, Auckland - MBIE to Wellington airport</t>
  </si>
  <si>
    <t>Career Board meeting; Speaking at GS1 conference; visiting MBIE's Border teams, Auckland - Wellington airport to MBIE</t>
  </si>
  <si>
    <t>Visiting MBIE's Border teams at Auckland airport</t>
  </si>
  <si>
    <t>9-12 May 2019</t>
  </si>
  <si>
    <t>NZ Procurement Awards; MBIE People Leader Forum</t>
  </si>
  <si>
    <t>16-19 May 2019</t>
  </si>
  <si>
    <t>Melbourne</t>
  </si>
  <si>
    <t>27 April - 2 May 2019</t>
  </si>
  <si>
    <t>Future of Work conference</t>
  </si>
  <si>
    <t>Singapore</t>
  </si>
  <si>
    <t>10-15 April 2019</t>
  </si>
  <si>
    <t>Career Board meeting; Speaking at GS1 conference; visiting MBIE's Border teams, Auckland</t>
  </si>
  <si>
    <t>20-22 May 2019</t>
  </si>
  <si>
    <t>Auckland Career Board Cohort Event for Auckland Leaders, Career Board Members and Cohort</t>
  </si>
  <si>
    <t>MBIE People Leader Forum</t>
  </si>
  <si>
    <t>Ministerial PGF Announcement</t>
  </si>
  <si>
    <t>MBIE Spirit of Service event with staff</t>
  </si>
  <si>
    <t xml:space="preserve">Christchurch </t>
  </si>
  <si>
    <t>13-16 June 2019</t>
  </si>
  <si>
    <t>Speaking at Women in National Security Mentoring programme</t>
  </si>
  <si>
    <t>19-20 June 2019</t>
  </si>
  <si>
    <t>Business NZ dinner with private sector CEO funders of the Australia NZ Leadership forum</t>
  </si>
  <si>
    <t>Auckland Career Board meeting</t>
  </si>
  <si>
    <t xml:space="preserve">20-24 June 2019 </t>
  </si>
  <si>
    <t>27-30 June 2019</t>
  </si>
  <si>
    <t>Visiting MBIE's Housing &amp; Tenancy Compliance team and site visits</t>
  </si>
  <si>
    <t>Wellington airport to MBIE - Singapore for Future of Work conference</t>
  </si>
  <si>
    <t>Home to Australian High Commission hosted Trans-Tasman dinner</t>
  </si>
  <si>
    <t>Australian High Commission hosted Trans-Tasman dinner to home</t>
  </si>
  <si>
    <t>MBIE to airport - Auckland to attend NZ Procurement Awards; MBIE's People Leader Forum</t>
  </si>
  <si>
    <t>Procurement Awards to home</t>
  </si>
  <si>
    <t>Wellington airport to home - Auckland for MBIE People Leader Forum; NZ Procurement Awards</t>
  </si>
  <si>
    <t>Home to Wellington airport - Melbourne for Oak Executive Learning Group</t>
  </si>
  <si>
    <t>Oak Executive Learning Group</t>
  </si>
  <si>
    <t>Melbourne airport to hotel</t>
  </si>
  <si>
    <t>Hotel to Oak Learning Group venue</t>
  </si>
  <si>
    <t>Oak Learning Group venue to hotel</t>
  </si>
  <si>
    <t>Hotel to Melbourne airport</t>
  </si>
  <si>
    <t>Airport to home</t>
  </si>
  <si>
    <t>MBIE to airport - Auckland to attend Auckland Career Board Cohort event</t>
  </si>
  <si>
    <t>Wellington airport to MBIE - Auckland to attend Auckland Career Board Cohort event</t>
  </si>
  <si>
    <t>Wellington airport to home - Hawkes Bay for Ministerial PGF announcement</t>
  </si>
  <si>
    <t>Home to Wellington airport - Christchurch for MBIE Spirit of Service event</t>
  </si>
  <si>
    <t>Wellington airport to home - Christchurch for MBIE Spirit of Service event</t>
  </si>
  <si>
    <t>Airport to city - Christchurch for MBIE People Leader Forum</t>
  </si>
  <si>
    <t>Wellington airport parking - Christchurch for MBIE People Leader Forum</t>
  </si>
  <si>
    <t>Parking</t>
  </si>
  <si>
    <t>MBIE to airport - Auckland to speak at Women in National Security Mentoring event</t>
  </si>
  <si>
    <t>Wellington airport to home - Auckland to speak at Women in National Security Mentoring event</t>
  </si>
  <si>
    <t>Auckland city to home - Business NZ hosted dinner with Australia NZ Leadership Forum CEs</t>
  </si>
  <si>
    <t xml:space="preserve">Auckland airport to city - Business NZ hosted dinner with Australia NZ Leadership Forum CEs </t>
  </si>
  <si>
    <t>Wellington airport parking - Auckland to attend Business NZ hosted dinner with Australia NZ Leadership Forum CEs</t>
  </si>
  <si>
    <t>MBIE to Wellington airport - Auckland for Career Board meeting</t>
  </si>
  <si>
    <t>Wellington airport to MBIE - Auckland for Career Board meeting</t>
  </si>
  <si>
    <t>MBIE to Wellington airport - Auckland to visit MBIE's Housing &amp; Tenancy Compliance team</t>
  </si>
  <si>
    <t>Wellington airport to home - Auckland to visit MBIE's Housing &amp; Tenancy Compliance team</t>
  </si>
  <si>
    <t>Christmas cake</t>
  </si>
  <si>
    <t>Beca</t>
  </si>
  <si>
    <t>Unknown</t>
  </si>
  <si>
    <t>Handed out to staff for morning tea</t>
  </si>
  <si>
    <t>Waitangi Festival dinner</t>
  </si>
  <si>
    <t>Waitangi National Trust</t>
  </si>
  <si>
    <t>27-30 April 2019</t>
  </si>
  <si>
    <t>Accommodation at Swissotel, Singapore for Future of Work conference, x 3 nights</t>
  </si>
  <si>
    <t>Singapore's Ministry of Manpower</t>
  </si>
  <si>
    <t>Invitation to WOW</t>
  </si>
  <si>
    <t>Air NZ</t>
  </si>
  <si>
    <t>Kea World Class NZ Awards dinner</t>
  </si>
  <si>
    <t>Kea NZ</t>
  </si>
  <si>
    <t>Invitation to All Blacks vs South Africa test</t>
  </si>
  <si>
    <t>Todd Corporation</t>
  </si>
  <si>
    <t>NZI Sustainable Business Network Awards</t>
  </si>
  <si>
    <t>NZI &amp; Sustainable Business Network</t>
  </si>
  <si>
    <t>Business NZ</t>
  </si>
  <si>
    <t>IPANZ awards dinner</t>
  </si>
  <si>
    <t>IPANZ</t>
  </si>
  <si>
    <t>Carolyn presented MBIE's sponsored 'Regulatory Systems Award' category</t>
  </si>
  <si>
    <t>Dinner with HW Richardson Group board</t>
  </si>
  <si>
    <t>HW Richardson Group</t>
  </si>
  <si>
    <t>Invited to join table at Diversity Awards Gala dinner</t>
  </si>
  <si>
    <t>SSC</t>
  </si>
  <si>
    <t>125th Anniversary of Women's Suffrage dinner at Government House</t>
  </si>
  <si>
    <t>Governor General</t>
  </si>
  <si>
    <t>Dinner as part of 2-day Australia-NZ National Security Dialogue</t>
  </si>
  <si>
    <t>Australian Government</t>
  </si>
  <si>
    <t>Business NZ hosted dinner with PM and senior Ministers</t>
  </si>
  <si>
    <t>Business NZ hosted dinner with Invercargill business leaders</t>
  </si>
  <si>
    <t>BusinessNZ</t>
  </si>
  <si>
    <t>Police Recruit Wing 319 Attestation formal dinner</t>
  </si>
  <si>
    <t>NZ Police</t>
  </si>
  <si>
    <t>2018 Research Honours Aotearoa dinner</t>
  </si>
  <si>
    <t>Royal Society of NZ</t>
  </si>
  <si>
    <t>Australian High Commission</t>
  </si>
  <si>
    <t>Carolyn's husband also attended</t>
  </si>
  <si>
    <t>Homewood Christmas Ball</t>
  </si>
  <si>
    <t>British High Commission</t>
  </si>
  <si>
    <t>PWC dinner with Hawkes Bay business leaders</t>
  </si>
  <si>
    <t>PWC</t>
  </si>
  <si>
    <t xml:space="preserve">Westpac Trans-Tasman dinner </t>
  </si>
  <si>
    <t>Dinner with private sector investors of Australia NZ Leadership forum</t>
  </si>
  <si>
    <t>Partial membership fee for Executive Learning Group</t>
  </si>
  <si>
    <t>Membership Fee</t>
  </si>
  <si>
    <t>Australia</t>
  </si>
  <si>
    <t>1 June 2018-30 June 2019</t>
  </si>
  <si>
    <t>Phone and data costs</t>
  </si>
  <si>
    <t>Phone and Data charges</t>
  </si>
  <si>
    <t>N/A</t>
  </si>
  <si>
    <t>MBIE to Houghton Bay to attend Tourism CEs Strategy day</t>
  </si>
  <si>
    <t>Diversity Awards gala dinner</t>
  </si>
  <si>
    <t>Diversity Awards gala dinner, Auckland - MBIE to Wellington airport</t>
  </si>
  <si>
    <t xml:space="preserve">Flights between Wgtn, Auckland and Christchurch </t>
  </si>
  <si>
    <t>Chief Financial Officer</t>
  </si>
  <si>
    <t>Farewell dinner for CE MPI</t>
  </si>
  <si>
    <t>Dinner with Minister of Finance and business leaders</t>
  </si>
</sst>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8" formatCode="&quot;$&quot;#,##0.00;[Red]\-&quot;$&quot;#,##0.00"/>
    <numFmt numFmtId="44" formatCode="_-&quot;$&quot;* #,##0.00_-;\-&quot;$&quot;* #,##0.00_-;_-&quot;$&quot;* &quot;-&quot;??_-;_-@_-"/>
    <numFmt numFmtId="164" formatCode="&quot;$&quot;#,##0.00"/>
    <numFmt numFmtId="165" formatCode="[$-1409]d\ mmmm\ yyyy;@"/>
  </numFmts>
  <fonts count="28" x14ac:knownFonts="1">
    <font>
      <sz val="10"/>
      <color theme="1"/>
      <name val="Arial"/>
      <family val="2"/>
    </font>
    <font>
      <b/>
      <sz val="10"/>
      <color indexed="8"/>
      <name val="Arial"/>
      <family val="2"/>
    </font>
    <font>
      <b/>
      <i/>
      <sz val="12"/>
      <color indexed="8"/>
      <name val="Arial"/>
      <family val="2"/>
    </font>
    <font>
      <b/>
      <sz val="12"/>
      <color indexed="8"/>
      <name val="Arial"/>
      <family val="2"/>
    </font>
    <font>
      <b/>
      <sz val="10"/>
      <color theme="1"/>
      <name val="Arial"/>
      <family val="2"/>
    </font>
    <font>
      <i/>
      <sz val="10"/>
      <color indexed="8"/>
      <name val="Arial"/>
      <family val="2"/>
    </font>
    <font>
      <sz val="10"/>
      <color indexed="8"/>
      <name val="Arial"/>
      <family val="2"/>
    </font>
    <font>
      <i/>
      <sz val="10"/>
      <color theme="1"/>
      <name val="Arial"/>
      <family val="2"/>
    </font>
    <font>
      <b/>
      <i/>
      <sz val="10"/>
      <color theme="1"/>
      <name val="Arial"/>
      <family val="2"/>
    </font>
    <font>
      <sz val="12"/>
      <color theme="1"/>
      <name val="Arial"/>
      <family val="2"/>
    </font>
    <font>
      <sz val="12"/>
      <color indexed="8"/>
      <name val="Arial"/>
      <family val="2"/>
    </font>
    <font>
      <sz val="10"/>
      <name val="Arial"/>
      <family val="2"/>
    </font>
    <font>
      <sz val="10"/>
      <color theme="0"/>
      <name val="Arial"/>
      <family val="2"/>
    </font>
    <font>
      <b/>
      <sz val="12"/>
      <name val="Arial"/>
      <family val="2"/>
    </font>
    <font>
      <b/>
      <sz val="12"/>
      <color theme="0"/>
      <name val="Arial"/>
      <family val="2"/>
    </font>
    <font>
      <b/>
      <sz val="11"/>
      <color theme="0"/>
      <name val="Arial"/>
      <family val="2"/>
    </font>
    <font>
      <b/>
      <sz val="10"/>
      <color theme="0"/>
      <name val="Arial"/>
      <family val="2"/>
    </font>
    <font>
      <b/>
      <sz val="10"/>
      <name val="Arial"/>
      <family val="2"/>
    </font>
    <font>
      <b/>
      <sz val="16"/>
      <color theme="0"/>
      <name val="Arial"/>
      <family val="2"/>
    </font>
    <font>
      <sz val="10"/>
      <color theme="1"/>
      <name val="Arial"/>
      <family val="2"/>
    </font>
    <font>
      <sz val="12"/>
      <color theme="0"/>
      <name val="Arial"/>
      <family val="2"/>
    </font>
    <font>
      <b/>
      <sz val="12"/>
      <color rgb="FFFF0000"/>
      <name val="Arial"/>
      <family val="2"/>
    </font>
    <font>
      <b/>
      <sz val="12"/>
      <color theme="1"/>
      <name val="Arial"/>
      <family val="2"/>
    </font>
    <font>
      <sz val="9"/>
      <color indexed="81"/>
      <name val="Tahoma"/>
      <family val="2"/>
    </font>
    <font>
      <b/>
      <sz val="10"/>
      <color theme="1" tint="0.499984740745262"/>
      <name val="Arial"/>
      <family val="2"/>
    </font>
    <font>
      <sz val="10"/>
      <color theme="1" tint="0.499984740745262"/>
      <name val="Arial"/>
      <family val="2"/>
    </font>
    <font>
      <b/>
      <sz val="11"/>
      <color theme="1"/>
      <name val="Arial"/>
      <family val="2"/>
    </font>
    <font>
      <b/>
      <sz val="10"/>
      <color rgb="FFFFC000"/>
      <name val="Arial"/>
      <family val="2"/>
    </font>
  </fonts>
  <fills count="10">
    <fill>
      <patternFill patternType="none"/>
    </fill>
    <fill>
      <patternFill patternType="gray125"/>
    </fill>
    <fill>
      <patternFill patternType="solid">
        <fgColor theme="3" tint="-0.249977111117893"/>
        <bgColor indexed="64"/>
      </patternFill>
    </fill>
    <fill>
      <patternFill patternType="solid">
        <fgColor theme="3" tint="0.39997558519241921"/>
        <bgColor indexed="64"/>
      </patternFill>
    </fill>
    <fill>
      <patternFill patternType="solid">
        <fgColor theme="9" tint="0.59999389629810485"/>
        <bgColor indexed="64"/>
      </patternFill>
    </fill>
    <fill>
      <patternFill patternType="solid">
        <fgColor theme="9" tint="0.79998168889431442"/>
        <bgColor indexed="64"/>
      </patternFill>
    </fill>
    <fill>
      <patternFill patternType="solid">
        <fgColor theme="9" tint="0.39997558519241921"/>
        <bgColor indexed="64"/>
      </patternFill>
    </fill>
    <fill>
      <patternFill patternType="solid">
        <fgColor theme="8" tint="-0.249977111117893"/>
        <bgColor indexed="64"/>
      </patternFill>
    </fill>
    <fill>
      <patternFill patternType="solid">
        <fgColor theme="8" tint="0.39997558519241921"/>
        <bgColor indexed="64"/>
      </patternFill>
    </fill>
    <fill>
      <patternFill patternType="solid">
        <fgColor theme="8" tint="0.79998168889431442"/>
        <bgColor indexed="64"/>
      </patternFill>
    </fill>
  </fills>
  <borders count="10">
    <border>
      <left/>
      <right/>
      <top/>
      <bottom/>
      <diagonal/>
    </border>
    <border>
      <left style="thin">
        <color indexed="64"/>
      </left>
      <right/>
      <top/>
      <bottom/>
      <diagonal/>
    </border>
    <border>
      <left/>
      <right/>
      <top style="thin">
        <color theme="0" tint="-0.24994659260841701"/>
      </top>
      <bottom style="thin">
        <color theme="0" tint="-0.24994659260841701"/>
      </bottom>
      <diagonal/>
    </border>
    <border>
      <left/>
      <right style="thin">
        <color theme="0" tint="-0.24994659260841701"/>
      </right>
      <top style="thin">
        <color theme="0" tint="-0.24994659260841701"/>
      </top>
      <bottom style="thin">
        <color theme="0" tint="-0.24994659260841701"/>
      </bottom>
      <diagonal/>
    </border>
    <border>
      <left style="thin">
        <color theme="0" tint="-0.24994659260841701"/>
      </left>
      <right style="thin">
        <color theme="0" tint="-0.24994659260841701"/>
      </right>
      <top style="thin">
        <color theme="0" tint="-0.24994659260841701"/>
      </top>
      <bottom style="thin">
        <color theme="0" tint="-0.24994659260841701"/>
      </bottom>
      <diagonal/>
    </border>
    <border>
      <left style="thin">
        <color theme="0" tint="-0.24994659260841701"/>
      </left>
      <right/>
      <top style="thin">
        <color theme="0" tint="-0.24994659260841701"/>
      </top>
      <bottom style="thin">
        <color theme="0" tint="-0.24994659260841701"/>
      </bottom>
      <diagonal/>
    </border>
    <border>
      <left/>
      <right/>
      <top style="thin">
        <color theme="0" tint="-0.24994659260841701"/>
      </top>
      <bottom/>
      <diagonal/>
    </border>
    <border>
      <left/>
      <right style="thin">
        <color theme="0" tint="-0.24994659260841701"/>
      </right>
      <top style="thin">
        <color theme="0" tint="-0.24994659260841701"/>
      </top>
      <bottom/>
      <diagonal/>
    </border>
    <border>
      <left style="thin">
        <color theme="0" tint="-0.24994659260841701"/>
      </left>
      <right style="thin">
        <color theme="0" tint="-0.24994659260841701"/>
      </right>
      <top style="thin">
        <color theme="0" tint="-0.24994659260841701"/>
      </top>
      <bottom/>
      <diagonal/>
    </border>
    <border>
      <left style="thin">
        <color theme="0" tint="-0.24994659260841701"/>
      </left>
      <right/>
      <top style="thin">
        <color theme="0" tint="-0.24994659260841701"/>
      </top>
      <bottom/>
      <diagonal/>
    </border>
  </borders>
  <cellStyleXfs count="2">
    <xf numFmtId="0" fontId="0" fillId="0" borderId="0"/>
    <xf numFmtId="44" fontId="19" fillId="0" borderId="0" applyFont="0" applyFill="0" applyBorder="0" applyAlignment="0" applyProtection="0"/>
  </cellStyleXfs>
  <cellXfs count="154">
    <xf numFmtId="0" fontId="0" fillId="0" borderId="0" xfId="0"/>
    <xf numFmtId="0" fontId="0" fillId="0" borderId="0" xfId="0" applyAlignment="1" applyProtection="1">
      <alignment wrapText="1"/>
      <protection locked="0"/>
    </xf>
    <xf numFmtId="0" fontId="0" fillId="0" borderId="0" xfId="0" applyFont="1" applyBorder="1" applyProtection="1">
      <protection locked="0"/>
    </xf>
    <xf numFmtId="0" fontId="0" fillId="0" borderId="0" xfId="0" applyFont="1" applyProtection="1">
      <protection locked="0"/>
    </xf>
    <xf numFmtId="0" fontId="14" fillId="2" borderId="0" xfId="0" applyFont="1" applyFill="1" applyBorder="1" applyAlignment="1" applyProtection="1">
      <alignment vertical="center" wrapText="1" readingOrder="1"/>
    </xf>
    <xf numFmtId="0" fontId="0" fillId="5" borderId="0" xfId="0" applyFill="1" applyAlignment="1" applyProtection="1">
      <alignment wrapText="1"/>
    </xf>
    <xf numFmtId="0" fontId="0" fillId="5" borderId="0" xfId="0" applyFont="1" applyFill="1" applyAlignment="1" applyProtection="1">
      <alignment wrapText="1"/>
    </xf>
    <xf numFmtId="0" fontId="14" fillId="0" borderId="0" xfId="0" applyFont="1" applyFill="1" applyBorder="1" applyAlignment="1" applyProtection="1">
      <alignment vertical="center" wrapText="1" readingOrder="1"/>
    </xf>
    <xf numFmtId="0" fontId="13" fillId="0" borderId="0" xfId="0" applyFont="1" applyFill="1" applyBorder="1" applyAlignment="1" applyProtection="1">
      <alignment vertical="center" wrapText="1" readingOrder="1"/>
    </xf>
    <xf numFmtId="0" fontId="16" fillId="7" borderId="0" xfId="0" applyFont="1" applyFill="1" applyBorder="1" applyAlignment="1" applyProtection="1">
      <alignment horizontal="left" vertical="center" wrapText="1"/>
    </xf>
    <xf numFmtId="0" fontId="17" fillId="0" borderId="0" xfId="0" applyFont="1" applyFill="1" applyBorder="1" applyAlignment="1" applyProtection="1">
      <alignment vertical="center" wrapText="1" readingOrder="1"/>
    </xf>
    <xf numFmtId="0" fontId="17" fillId="0" borderId="3" xfId="0" applyFont="1" applyFill="1" applyBorder="1" applyAlignment="1" applyProtection="1">
      <alignment vertical="center" wrapText="1" readingOrder="1"/>
    </xf>
    <xf numFmtId="0" fontId="24" fillId="0" borderId="3" xfId="0" applyFont="1" applyFill="1" applyBorder="1" applyAlignment="1" applyProtection="1">
      <alignment horizontal="left" vertical="center" wrapText="1" indent="2" readingOrder="1"/>
    </xf>
    <xf numFmtId="0" fontId="0" fillId="4" borderId="0" xfId="0" applyFill="1" applyAlignment="1" applyProtection="1"/>
    <xf numFmtId="0" fontId="0" fillId="5" borderId="0" xfId="0" applyFill="1" applyAlignment="1" applyProtection="1"/>
    <xf numFmtId="0" fontId="4" fillId="6" borderId="0" xfId="0" applyFont="1" applyFill="1" applyAlignment="1" applyProtection="1"/>
    <xf numFmtId="0" fontId="4" fillId="6" borderId="0" xfId="0" applyFont="1" applyFill="1" applyAlignment="1" applyProtection="1">
      <alignment wrapText="1"/>
    </xf>
    <xf numFmtId="0" fontId="0" fillId="0" borderId="0" xfId="0" applyProtection="1"/>
    <xf numFmtId="0" fontId="16" fillId="7" borderId="0" xfId="0" applyFont="1" applyFill="1" applyBorder="1" applyAlignment="1" applyProtection="1">
      <alignment vertical="center" wrapText="1"/>
    </xf>
    <xf numFmtId="0" fontId="22" fillId="0" borderId="0" xfId="0" applyFont="1" applyBorder="1" applyProtection="1"/>
    <xf numFmtId="164" fontId="21" fillId="0" borderId="0" xfId="0" applyNumberFormat="1" applyFont="1" applyFill="1" applyBorder="1" applyAlignment="1" applyProtection="1">
      <alignment vertical="center" wrapText="1"/>
    </xf>
    <xf numFmtId="0" fontId="15" fillId="0" borderId="0" xfId="0" applyFont="1" applyFill="1" applyBorder="1" applyAlignment="1" applyProtection="1">
      <alignment horizontal="center" vertical="center" wrapText="1"/>
    </xf>
    <xf numFmtId="0" fontId="0" fillId="0" borderId="0" xfId="0" applyFont="1" applyBorder="1" applyAlignment="1" applyProtection="1">
      <alignment wrapText="1"/>
    </xf>
    <xf numFmtId="0" fontId="4" fillId="0" borderId="0" xfId="0" applyFont="1" applyBorder="1" applyAlignment="1" applyProtection="1">
      <alignment wrapText="1"/>
    </xf>
    <xf numFmtId="0" fontId="1" fillId="0" borderId="0" xfId="0" applyFont="1" applyBorder="1" applyAlignment="1" applyProtection="1">
      <alignment wrapText="1"/>
    </xf>
    <xf numFmtId="0" fontId="0" fillId="0" borderId="0" xfId="0" applyFont="1" applyBorder="1" applyAlignment="1" applyProtection="1">
      <alignment vertical="center"/>
    </xf>
    <xf numFmtId="0" fontId="0" fillId="0" borderId="0" xfId="0" applyFont="1" applyProtection="1"/>
    <xf numFmtId="0" fontId="1" fillId="0" borderId="0" xfId="0" applyFont="1" applyFill="1" applyBorder="1" applyAlignment="1" applyProtection="1">
      <alignment wrapText="1"/>
    </xf>
    <xf numFmtId="0" fontId="0" fillId="0" borderId="0" xfId="0" applyFill="1" applyBorder="1" applyAlignment="1" applyProtection="1">
      <alignment wrapText="1"/>
    </xf>
    <xf numFmtId="0" fontId="0" fillId="0" borderId="0" xfId="0" applyBorder="1" applyAlignment="1" applyProtection="1">
      <alignment wrapText="1"/>
    </xf>
    <xf numFmtId="0" fontId="4" fillId="0" borderId="0" xfId="0" applyFont="1" applyBorder="1" applyProtection="1"/>
    <xf numFmtId="0" fontId="0" fillId="0" borderId="0" xfId="0" applyFont="1" applyFill="1" applyBorder="1" applyAlignment="1" applyProtection="1">
      <alignment vertical="center"/>
    </xf>
    <xf numFmtId="0" fontId="0" fillId="0" borderId="0" xfId="0" applyFont="1" applyFill="1" applyBorder="1" applyAlignment="1" applyProtection="1">
      <alignment wrapText="1"/>
    </xf>
    <xf numFmtId="0" fontId="0" fillId="0" borderId="0" xfId="0" applyBorder="1" applyAlignment="1" applyProtection="1">
      <alignment vertical="center"/>
    </xf>
    <xf numFmtId="0" fontId="0" fillId="0" borderId="0" xfId="0" applyBorder="1" applyAlignment="1" applyProtection="1"/>
    <xf numFmtId="0" fontId="0" fillId="0" borderId="0" xfId="0" applyFont="1" applyBorder="1" applyAlignment="1" applyProtection="1">
      <alignment horizontal="justify" vertical="center"/>
    </xf>
    <xf numFmtId="0" fontId="10" fillId="0" borderId="0" xfId="0" applyFont="1" applyBorder="1" applyAlignment="1" applyProtection="1">
      <alignment vertical="center" wrapText="1" readingOrder="1"/>
    </xf>
    <xf numFmtId="0" fontId="16" fillId="3" borderId="0" xfId="0" applyFont="1" applyFill="1" applyBorder="1" applyAlignment="1" applyProtection="1">
      <alignment vertical="center" wrapText="1"/>
    </xf>
    <xf numFmtId="0" fontId="0" fillId="0" borderId="0" xfId="0" applyFont="1" applyAlignment="1" applyProtection="1">
      <alignment vertical="center"/>
    </xf>
    <xf numFmtId="0" fontId="0" fillId="0" borderId="0" xfId="0" applyFont="1" applyFill="1" applyProtection="1"/>
    <xf numFmtId="0" fontId="0" fillId="0" borderId="0" xfId="0" applyFont="1" applyBorder="1" applyProtection="1"/>
    <xf numFmtId="0" fontId="0" fillId="0" borderId="0" xfId="0" applyBorder="1" applyAlignment="1" applyProtection="1">
      <alignment vertical="top"/>
    </xf>
    <xf numFmtId="0" fontId="0" fillId="0" borderId="0" xfId="0" applyBorder="1" applyAlignment="1" applyProtection="1">
      <alignment vertical="top" wrapText="1"/>
    </xf>
    <xf numFmtId="0" fontId="0" fillId="0" borderId="0" xfId="0" applyFont="1" applyAlignment="1" applyProtection="1">
      <alignment wrapText="1"/>
    </xf>
    <xf numFmtId="0" fontId="3" fillId="0" borderId="0" xfId="0" applyFont="1" applyFill="1" applyBorder="1" applyAlignment="1" applyProtection="1">
      <alignment wrapText="1"/>
    </xf>
    <xf numFmtId="0" fontId="0" fillId="0" borderId="0" xfId="0" applyBorder="1" applyAlignment="1" applyProtection="1">
      <alignment vertical="center" wrapText="1"/>
    </xf>
    <xf numFmtId="0" fontId="0" fillId="0" borderId="0" xfId="0" applyFont="1" applyBorder="1" applyAlignment="1" applyProtection="1">
      <alignment vertical="center" wrapText="1"/>
    </xf>
    <xf numFmtId="0" fontId="0" fillId="0" borderId="0" xfId="0" applyFont="1" applyAlignment="1" applyProtection="1">
      <alignment horizontal="justify" vertical="center"/>
    </xf>
    <xf numFmtId="0" fontId="0" fillId="0" borderId="0" xfId="0" applyAlignment="1" applyProtection="1">
      <alignment wrapText="1"/>
    </xf>
    <xf numFmtId="0" fontId="2" fillId="0" borderId="0" xfId="0" applyFont="1" applyFill="1" applyBorder="1" applyAlignment="1" applyProtection="1">
      <alignment wrapText="1"/>
    </xf>
    <xf numFmtId="0" fontId="1" fillId="0" borderId="0" xfId="0" applyFont="1" applyBorder="1" applyAlignment="1" applyProtection="1">
      <alignment vertical="center" wrapText="1"/>
    </xf>
    <xf numFmtId="0" fontId="0" fillId="0" borderId="0" xfId="0" applyAlignment="1" applyProtection="1">
      <alignment vertical="center" wrapText="1"/>
    </xf>
    <xf numFmtId="0" fontId="15" fillId="3" borderId="0" xfId="0" applyFont="1" applyFill="1" applyBorder="1" applyAlignment="1" applyProtection="1">
      <alignment vertical="center" wrapText="1" readingOrder="1"/>
    </xf>
    <xf numFmtId="0" fontId="12" fillId="3" borderId="0" xfId="0" applyFont="1" applyFill="1" applyBorder="1" applyAlignment="1" applyProtection="1"/>
    <xf numFmtId="0" fontId="4" fillId="0" borderId="0" xfId="0" applyFont="1" applyFill="1" applyBorder="1" applyAlignment="1" applyProtection="1">
      <alignment wrapText="1"/>
    </xf>
    <xf numFmtId="0" fontId="0" fillId="0" borderId="0" xfId="0" applyFont="1" applyBorder="1" applyAlignment="1" applyProtection="1"/>
    <xf numFmtId="0" fontId="0" fillId="0" borderId="0" xfId="0" applyAlignment="1" applyProtection="1"/>
    <xf numFmtId="0" fontId="0" fillId="0" borderId="0" xfId="0" applyAlignment="1" applyProtection="1">
      <alignment vertical="top" wrapText="1"/>
    </xf>
    <xf numFmtId="1" fontId="17" fillId="0" borderId="5" xfId="0" applyNumberFormat="1" applyFont="1" applyFill="1" applyBorder="1" applyAlignment="1" applyProtection="1">
      <alignment horizontal="center" vertical="center" wrapText="1"/>
    </xf>
    <xf numFmtId="0" fontId="11" fillId="0" borderId="0" xfId="0" applyFont="1" applyFill="1" applyBorder="1" applyAlignment="1" applyProtection="1">
      <alignment vertical="center"/>
    </xf>
    <xf numFmtId="1" fontId="13" fillId="0" borderId="0" xfId="0" applyNumberFormat="1" applyFont="1" applyFill="1" applyBorder="1" applyAlignment="1" applyProtection="1">
      <alignment horizontal="center" vertical="center" wrapText="1"/>
    </xf>
    <xf numFmtId="44" fontId="13" fillId="0" borderId="0" xfId="1" applyFont="1" applyFill="1" applyBorder="1" applyAlignment="1" applyProtection="1">
      <alignment vertical="center" wrapText="1" readingOrder="1"/>
    </xf>
    <xf numFmtId="0" fontId="11" fillId="0" borderId="0" xfId="0" applyFont="1" applyFill="1" applyAlignment="1" applyProtection="1">
      <alignment vertical="center" wrapText="1"/>
    </xf>
    <xf numFmtId="0" fontId="0" fillId="0" borderId="0" xfId="0" applyFill="1" applyAlignment="1" applyProtection="1">
      <alignment vertical="center" wrapText="1"/>
    </xf>
    <xf numFmtId="0" fontId="0" fillId="0" borderId="0" xfId="0" applyFill="1" applyAlignment="1" applyProtection="1">
      <alignment wrapText="1"/>
    </xf>
    <xf numFmtId="0" fontId="0" fillId="5" borderId="0" xfId="0" applyFont="1" applyFill="1" applyBorder="1" applyAlignment="1" applyProtection="1"/>
    <xf numFmtId="0" fontId="0" fillId="5" borderId="0" xfId="0" applyFont="1" applyFill="1" applyBorder="1" applyAlignment="1" applyProtection="1">
      <alignment wrapText="1"/>
    </xf>
    <xf numFmtId="0" fontId="0" fillId="5" borderId="0" xfId="0" applyFill="1" applyAlignment="1" applyProtection="1">
      <alignment horizontal="left" vertical="top"/>
    </xf>
    <xf numFmtId="0" fontId="0" fillId="5" borderId="0" xfId="0" applyFont="1" applyFill="1" applyBorder="1" applyProtection="1"/>
    <xf numFmtId="0" fontId="0" fillId="4" borderId="0" xfId="0" applyFont="1" applyFill="1" applyBorder="1" applyProtection="1"/>
    <xf numFmtId="0" fontId="0" fillId="0" borderId="0" xfId="0" applyProtection="1">
      <protection locked="0"/>
    </xf>
    <xf numFmtId="0" fontId="15" fillId="3" borderId="0" xfId="0" applyFont="1" applyFill="1" applyBorder="1" applyAlignment="1" applyProtection="1">
      <alignment vertical="center" readingOrder="1"/>
    </xf>
    <xf numFmtId="0" fontId="15" fillId="7" borderId="0" xfId="0" applyFont="1" applyFill="1" applyBorder="1" applyAlignment="1" applyProtection="1">
      <alignment horizontal="left" vertical="center" readingOrder="1"/>
    </xf>
    <xf numFmtId="164" fontId="15" fillId="7" borderId="0" xfId="0" applyNumberFormat="1" applyFont="1" applyFill="1" applyBorder="1" applyAlignment="1" applyProtection="1">
      <alignment horizontal="left" vertical="center" wrapText="1"/>
    </xf>
    <xf numFmtId="1" fontId="15" fillId="7" borderId="0" xfId="0" applyNumberFormat="1" applyFont="1" applyFill="1" applyBorder="1" applyAlignment="1" applyProtection="1">
      <alignment horizontal="center" vertical="center" wrapText="1"/>
    </xf>
    <xf numFmtId="0" fontId="26" fillId="0" borderId="0" xfId="0" applyFont="1" applyBorder="1" applyProtection="1"/>
    <xf numFmtId="164" fontId="15" fillId="8" borderId="0" xfId="0" applyNumberFormat="1" applyFont="1" applyFill="1" applyBorder="1" applyAlignment="1" applyProtection="1">
      <alignment horizontal="left" vertical="center" wrapText="1"/>
    </xf>
    <xf numFmtId="1" fontId="15" fillId="8" borderId="0" xfId="0" applyNumberFormat="1" applyFont="1" applyFill="1" applyBorder="1" applyAlignment="1" applyProtection="1">
      <alignment horizontal="center" vertical="center" wrapText="1"/>
    </xf>
    <xf numFmtId="8" fontId="0" fillId="0" borderId="0" xfId="0" applyNumberFormat="1" applyBorder="1" applyAlignment="1" applyProtection="1">
      <alignment wrapText="1"/>
    </xf>
    <xf numFmtId="8" fontId="15" fillId="3" borderId="0" xfId="0" applyNumberFormat="1" applyFont="1" applyFill="1" applyBorder="1" applyAlignment="1" applyProtection="1">
      <alignment vertical="center"/>
    </xf>
    <xf numFmtId="8" fontId="17" fillId="0" borderId="4" xfId="1" applyNumberFormat="1" applyFont="1" applyFill="1" applyBorder="1" applyAlignment="1" applyProtection="1">
      <alignment vertical="center" wrapText="1" readingOrder="1"/>
    </xf>
    <xf numFmtId="8" fontId="17" fillId="0" borderId="0" xfId="1" applyNumberFormat="1" applyFont="1" applyFill="1" applyBorder="1" applyAlignment="1" applyProtection="1">
      <alignment vertical="center" wrapText="1" readingOrder="1"/>
    </xf>
    <xf numFmtId="8" fontId="24" fillId="0" borderId="4" xfId="1" applyNumberFormat="1" applyFont="1" applyFill="1" applyBorder="1" applyAlignment="1" applyProtection="1">
      <alignment vertical="center" wrapText="1" readingOrder="1"/>
    </xf>
    <xf numFmtId="8" fontId="15" fillId="3" borderId="0" xfId="0" applyNumberFormat="1" applyFont="1" applyFill="1" applyBorder="1" applyAlignment="1" applyProtection="1">
      <alignment vertical="center" wrapText="1" readingOrder="1"/>
    </xf>
    <xf numFmtId="0" fontId="0" fillId="4" borderId="0" xfId="0" applyFill="1" applyAlignment="1" applyProtection="1">
      <alignment wrapText="1"/>
    </xf>
    <xf numFmtId="0" fontId="0" fillId="4" borderId="0" xfId="0" applyFill="1" applyBorder="1" applyAlignment="1" applyProtection="1"/>
    <xf numFmtId="0" fontId="6" fillId="4" borderId="0" xfId="0" applyFont="1" applyFill="1" applyBorder="1" applyAlignment="1" applyProtection="1">
      <alignment wrapText="1"/>
    </xf>
    <xf numFmtId="0" fontId="11" fillId="0" borderId="5" xfId="1" applyNumberFormat="1" applyFont="1" applyFill="1" applyBorder="1" applyAlignment="1" applyProtection="1">
      <alignment horizontal="center" vertical="center" wrapText="1" readingOrder="1"/>
    </xf>
    <xf numFmtId="0" fontId="11" fillId="0" borderId="0" xfId="1" applyNumberFormat="1" applyFont="1" applyFill="1" applyBorder="1" applyAlignment="1" applyProtection="1">
      <alignment horizontal="center" vertical="center" wrapText="1" readingOrder="1"/>
    </xf>
    <xf numFmtId="0" fontId="25" fillId="0" borderId="5" xfId="1" applyNumberFormat="1" applyFont="1" applyFill="1" applyBorder="1" applyAlignment="1" applyProtection="1">
      <alignment horizontal="center" vertical="center" wrapText="1" readingOrder="1"/>
    </xf>
    <xf numFmtId="165" fontId="11" fillId="9" borderId="3" xfId="0" applyNumberFormat="1" applyFont="1" applyFill="1" applyBorder="1" applyAlignment="1" applyProtection="1">
      <alignment vertical="center" wrapText="1"/>
      <protection locked="0"/>
    </xf>
    <xf numFmtId="8" fontId="11" fillId="9" borderId="4" xfId="0" applyNumberFormat="1" applyFont="1" applyFill="1" applyBorder="1" applyAlignment="1" applyProtection="1">
      <alignment vertical="center" wrapText="1"/>
      <protection locked="0"/>
    </xf>
    <xf numFmtId="0" fontId="11" fillId="9" borderId="4" xfId="0" applyFont="1" applyFill="1" applyBorder="1" applyAlignment="1" applyProtection="1">
      <alignment vertical="center" wrapText="1"/>
      <protection locked="0"/>
    </xf>
    <xf numFmtId="0" fontId="11" fillId="9" borderId="5" xfId="0" applyFont="1" applyFill="1" applyBorder="1" applyAlignment="1" applyProtection="1">
      <alignment vertical="center" wrapText="1"/>
      <protection locked="0"/>
    </xf>
    <xf numFmtId="165" fontId="11" fillId="9" borderId="3" xfId="0" applyNumberFormat="1" applyFont="1" applyFill="1" applyBorder="1" applyAlignment="1" applyProtection="1">
      <alignment vertical="center"/>
      <protection locked="0"/>
    </xf>
    <xf numFmtId="0" fontId="0" fillId="9" borderId="4" xfId="0" applyFont="1" applyFill="1" applyBorder="1" applyAlignment="1" applyProtection="1">
      <alignment vertical="center" wrapText="1"/>
      <protection locked="0"/>
    </xf>
    <xf numFmtId="0" fontId="0" fillId="9" borderId="5" xfId="0" applyFont="1" applyFill="1" applyBorder="1" applyAlignment="1" applyProtection="1">
      <alignment vertical="center" wrapText="1"/>
      <protection locked="0"/>
    </xf>
    <xf numFmtId="8" fontId="11" fillId="9" borderId="4" xfId="0" applyNumberFormat="1" applyFont="1" applyFill="1" applyBorder="1" applyAlignment="1" applyProtection="1">
      <alignment horizontal="right" vertical="center" wrapText="1"/>
      <protection locked="0"/>
    </xf>
    <xf numFmtId="0" fontId="0" fillId="9" borderId="4" xfId="0" applyFont="1" applyFill="1" applyBorder="1" applyAlignment="1" applyProtection="1">
      <alignment horizontal="left" vertical="center" wrapText="1"/>
      <protection locked="0"/>
    </xf>
    <xf numFmtId="0" fontId="0" fillId="9" borderId="5" xfId="0" applyFont="1" applyFill="1" applyBorder="1" applyAlignment="1" applyProtection="1">
      <alignment horizontal="left" vertical="center" wrapText="1"/>
      <protection locked="0"/>
    </xf>
    <xf numFmtId="0" fontId="11" fillId="9" borderId="4" xfId="0" applyNumberFormat="1" applyFont="1" applyFill="1" applyBorder="1" applyAlignment="1" applyProtection="1">
      <alignment horizontal="left" vertical="center" wrapText="1"/>
      <protection locked="0"/>
    </xf>
    <xf numFmtId="0" fontId="27" fillId="3" borderId="0" xfId="0" applyFont="1" applyFill="1" applyBorder="1" applyAlignment="1" applyProtection="1">
      <alignment horizontal="center" vertical="center" readingOrder="1"/>
    </xf>
    <xf numFmtId="165" fontId="11" fillId="9" borderId="7" xfId="0" applyNumberFormat="1" applyFont="1" applyFill="1" applyBorder="1" applyAlignment="1" applyProtection="1">
      <alignment vertical="center" wrapText="1"/>
      <protection locked="0"/>
    </xf>
    <xf numFmtId="8" fontId="11" fillId="9" borderId="8" xfId="0" applyNumberFormat="1" applyFont="1" applyFill="1" applyBorder="1" applyAlignment="1" applyProtection="1">
      <alignment vertical="center" wrapText="1"/>
      <protection locked="0"/>
    </xf>
    <xf numFmtId="0" fontId="11" fillId="9" borderId="8" xfId="0" applyFont="1" applyFill="1" applyBorder="1" applyAlignment="1" applyProtection="1">
      <alignment vertical="center" wrapText="1"/>
      <protection locked="0"/>
    </xf>
    <xf numFmtId="0" fontId="11" fillId="9" borderId="9" xfId="0" applyFont="1" applyFill="1" applyBorder="1" applyAlignment="1" applyProtection="1">
      <alignment vertical="center" wrapText="1"/>
      <protection locked="0"/>
    </xf>
    <xf numFmtId="0" fontId="16" fillId="3" borderId="0" xfId="0" applyFont="1" applyFill="1" applyBorder="1" applyAlignment="1" applyProtection="1">
      <alignment vertical="center"/>
    </xf>
    <xf numFmtId="8" fontId="16" fillId="3" borderId="0" xfId="0" applyNumberFormat="1" applyFont="1" applyFill="1" applyBorder="1" applyAlignment="1" applyProtection="1">
      <alignment vertical="center"/>
    </xf>
    <xf numFmtId="0" fontId="27" fillId="3" borderId="0" xfId="0" applyFont="1" applyFill="1" applyBorder="1" applyAlignment="1" applyProtection="1">
      <alignment horizontal="center" vertical="center" wrapText="1"/>
    </xf>
    <xf numFmtId="164" fontId="27" fillId="7" borderId="0" xfId="0" applyNumberFormat="1" applyFont="1" applyFill="1" applyBorder="1" applyAlignment="1" applyProtection="1">
      <alignment horizontal="center" vertical="center" wrapText="1"/>
    </xf>
    <xf numFmtId="0" fontId="4" fillId="4" borderId="0" xfId="0" applyFont="1" applyFill="1" applyBorder="1" applyAlignment="1" applyProtection="1">
      <alignment wrapText="1"/>
    </xf>
    <xf numFmtId="0" fontId="4" fillId="5" borderId="0" xfId="0" applyFont="1" applyFill="1" applyAlignment="1" applyProtection="1">
      <alignment wrapText="1"/>
    </xf>
    <xf numFmtId="1" fontId="0" fillId="5" borderId="0" xfId="0" applyNumberFormat="1" applyFont="1" applyFill="1" applyBorder="1" applyAlignment="1" applyProtection="1">
      <alignment horizontal="center"/>
    </xf>
    <xf numFmtId="0" fontId="0" fillId="5" borderId="0" xfId="0" applyFont="1" applyFill="1" applyBorder="1" applyAlignment="1" applyProtection="1">
      <alignment horizontal="center"/>
    </xf>
    <xf numFmtId="1" fontId="0" fillId="4" borderId="0" xfId="0" applyNumberFormat="1" applyFont="1" applyFill="1" applyBorder="1" applyAlignment="1" applyProtection="1">
      <alignment horizontal="center"/>
    </xf>
    <xf numFmtId="0" fontId="0" fillId="4" borderId="0" xfId="0" applyFont="1" applyFill="1" applyBorder="1" applyAlignment="1" applyProtection="1">
      <alignment horizontal="center"/>
    </xf>
    <xf numFmtId="0" fontId="4" fillId="4" borderId="0" xfId="0" applyFont="1" applyFill="1" applyAlignment="1" applyProtection="1"/>
    <xf numFmtId="0" fontId="4" fillId="4" borderId="0" xfId="0" applyFont="1" applyFill="1" applyAlignment="1" applyProtection="1">
      <alignment wrapText="1"/>
    </xf>
    <xf numFmtId="2" fontId="0" fillId="4" borderId="0" xfId="0" applyNumberFormat="1" applyFont="1" applyFill="1" applyAlignment="1" applyProtection="1">
      <alignment vertical="top"/>
    </xf>
    <xf numFmtId="0" fontId="4" fillId="5" borderId="0" xfId="0" applyFont="1" applyFill="1" applyBorder="1" applyAlignment="1" applyProtection="1">
      <alignment wrapText="1"/>
    </xf>
    <xf numFmtId="0" fontId="0" fillId="4" borderId="0" xfId="0" applyFont="1" applyFill="1" applyAlignment="1" applyProtection="1">
      <alignment horizontal="left" vertical="top" wrapText="1"/>
    </xf>
    <xf numFmtId="0" fontId="0" fillId="5" borderId="0" xfId="0" applyFont="1" applyFill="1" applyAlignment="1" applyProtection="1">
      <alignment horizontal="left" vertical="top" wrapText="1"/>
    </xf>
    <xf numFmtId="0" fontId="4" fillId="5" borderId="0" xfId="0" applyFont="1" applyFill="1" applyAlignment="1" applyProtection="1">
      <alignment horizontal="center" vertical="top"/>
    </xf>
    <xf numFmtId="1" fontId="4" fillId="5" borderId="0" xfId="0" applyNumberFormat="1" applyFont="1" applyFill="1" applyBorder="1" applyAlignment="1" applyProtection="1">
      <alignment horizontal="center"/>
    </xf>
    <xf numFmtId="0" fontId="4" fillId="4" borderId="0" xfId="0" applyFont="1" applyFill="1" applyBorder="1" applyAlignment="1" applyProtection="1">
      <alignment horizontal="center" wrapText="1"/>
    </xf>
    <xf numFmtId="0" fontId="4" fillId="5" borderId="0" xfId="0" applyFont="1" applyFill="1" applyAlignment="1" applyProtection="1">
      <alignment horizontal="center" wrapText="1"/>
    </xf>
    <xf numFmtId="0" fontId="14" fillId="3" borderId="0" xfId="0" applyFont="1" applyFill="1" applyBorder="1" applyAlignment="1" applyProtection="1">
      <alignment vertical="center" wrapText="1" readingOrder="1"/>
    </xf>
    <xf numFmtId="44" fontId="14" fillId="3" borderId="0" xfId="1" applyFont="1" applyFill="1" applyBorder="1" applyAlignment="1" applyProtection="1">
      <alignment horizontal="center" vertical="center" wrapText="1" readingOrder="1"/>
    </xf>
    <xf numFmtId="44" fontId="14" fillId="0" borderId="0" xfId="1" applyFont="1" applyFill="1" applyBorder="1" applyAlignment="1" applyProtection="1">
      <alignment horizontal="center" vertical="center" wrapText="1" readingOrder="1"/>
    </xf>
    <xf numFmtId="0" fontId="14" fillId="7" borderId="0" xfId="0" applyFont="1" applyFill="1" applyBorder="1" applyAlignment="1" applyProtection="1">
      <alignment vertical="center" wrapText="1" readingOrder="1"/>
    </xf>
    <xf numFmtId="44" fontId="14" fillId="7" borderId="0" xfId="1" applyFont="1" applyFill="1" applyBorder="1" applyAlignment="1" applyProtection="1">
      <alignment horizontal="center" vertical="center" wrapText="1" readingOrder="1"/>
    </xf>
    <xf numFmtId="0" fontId="16" fillId="0" borderId="0" xfId="0" applyFont="1" applyFill="1" applyBorder="1" applyAlignment="1" applyProtection="1">
      <alignment wrapText="1"/>
    </xf>
    <xf numFmtId="0" fontId="12" fillId="0" borderId="0" xfId="0" applyFont="1" applyProtection="1"/>
    <xf numFmtId="0" fontId="11" fillId="0" borderId="0" xfId="0" applyFont="1" applyFill="1" applyBorder="1" applyAlignment="1" applyProtection="1">
      <alignment horizontal="center" vertical="center" wrapText="1" readingOrder="1"/>
    </xf>
    <xf numFmtId="0" fontId="10" fillId="9" borderId="2" xfId="0" applyFont="1" applyFill="1" applyBorder="1" applyAlignment="1" applyProtection="1">
      <alignment horizontal="left" vertical="center" wrapText="1" readingOrder="1"/>
      <protection locked="0"/>
    </xf>
    <xf numFmtId="0" fontId="9" fillId="0" borderId="6" xfId="0" applyFont="1" applyBorder="1" applyAlignment="1" applyProtection="1">
      <alignment horizontal="left" vertical="center"/>
    </xf>
    <xf numFmtId="0" fontId="18" fillId="2" borderId="0" xfId="0" applyFont="1" applyFill="1" applyBorder="1" applyAlignment="1" applyProtection="1">
      <alignment horizontal="center" vertical="center"/>
    </xf>
    <xf numFmtId="0" fontId="9" fillId="9" borderId="2" xfId="0" applyFont="1" applyFill="1" applyBorder="1" applyAlignment="1" applyProtection="1">
      <alignment horizontal="left" vertical="center" wrapText="1" readingOrder="1"/>
      <protection locked="0"/>
    </xf>
    <xf numFmtId="165" fontId="10" fillId="9" borderId="2" xfId="0" applyNumberFormat="1" applyFont="1" applyFill="1" applyBorder="1" applyAlignment="1" applyProtection="1">
      <alignment horizontal="left" vertical="center" wrapText="1" readingOrder="1"/>
      <protection locked="0"/>
    </xf>
    <xf numFmtId="165" fontId="9" fillId="0" borderId="2" xfId="0" applyNumberFormat="1" applyFont="1" applyBorder="1" applyAlignment="1" applyProtection="1">
      <alignment horizontal="left" vertical="center" wrapText="1" readingOrder="1"/>
    </xf>
    <xf numFmtId="0" fontId="27" fillId="3" borderId="0" xfId="0" applyFont="1" applyFill="1" applyBorder="1" applyAlignment="1" applyProtection="1">
      <alignment horizontal="center" vertical="center" wrapText="1"/>
    </xf>
    <xf numFmtId="0" fontId="14" fillId="3" borderId="0" xfId="0" applyFont="1" applyFill="1" applyBorder="1" applyAlignment="1" applyProtection="1">
      <alignment horizontal="center" vertical="center" wrapText="1" readingOrder="1"/>
    </xf>
    <xf numFmtId="0" fontId="3" fillId="0" borderId="1" xfId="0" applyFont="1" applyFill="1" applyBorder="1" applyAlignment="1" applyProtection="1">
      <alignment horizontal="center" vertical="center" wrapText="1" readingOrder="1"/>
    </xf>
    <xf numFmtId="0" fontId="3" fillId="0" borderId="0" xfId="0" applyFont="1" applyFill="1" applyBorder="1" applyAlignment="1" applyProtection="1">
      <alignment horizontal="center" vertical="center" wrapText="1" readingOrder="1"/>
    </xf>
    <xf numFmtId="0" fontId="5" fillId="0" borderId="1"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readingOrder="1"/>
    </xf>
    <xf numFmtId="0" fontId="16" fillId="3" borderId="0" xfId="0" applyFont="1" applyFill="1" applyBorder="1" applyAlignment="1" applyProtection="1">
      <alignment horizontal="center" vertical="center" wrapText="1" readingOrder="1"/>
    </xf>
    <xf numFmtId="0" fontId="5" fillId="0" borderId="0" xfId="0" applyFont="1" applyFill="1" applyBorder="1" applyAlignment="1" applyProtection="1">
      <alignment horizontal="center" vertical="center" wrapText="1"/>
    </xf>
    <xf numFmtId="0" fontId="6" fillId="0" borderId="0" xfId="0" applyFont="1" applyFill="1" applyBorder="1" applyAlignment="1" applyProtection="1">
      <alignment horizontal="center" vertical="center" wrapText="1"/>
    </xf>
    <xf numFmtId="0" fontId="3" fillId="0" borderId="0" xfId="0" applyFont="1" applyFill="1" applyBorder="1" applyAlignment="1" applyProtection="1">
      <alignment horizontal="center" vertical="center" wrapText="1"/>
    </xf>
    <xf numFmtId="0" fontId="9"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wrapText="1"/>
    </xf>
    <xf numFmtId="0" fontId="7" fillId="0" borderId="0" xfId="0" applyFont="1" applyBorder="1" applyAlignment="1" applyProtection="1">
      <alignment horizontal="center" vertical="center"/>
    </xf>
    <xf numFmtId="0" fontId="27" fillId="7" borderId="0" xfId="0" applyFont="1" applyFill="1" applyBorder="1" applyAlignment="1" applyProtection="1">
      <alignment horizontal="center" vertical="center" wrapText="1"/>
    </xf>
  </cellXfs>
  <cellStyles count="2">
    <cellStyle name="Currency" xfId="1" builtinId="4"/>
    <cellStyle name="Normal" xfId="0" builtinId="0"/>
  </cellStyles>
  <dxfs count="0"/>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00FF00"/>
      <color rgb="FFFF9900"/>
      <color rgb="FF006600"/>
      <color rgb="FF008000"/>
      <color rgb="FF99FF99"/>
      <color rgb="FFCCFF6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3" Type="http://schemas.openxmlformats.org/officeDocument/2006/relationships/comments" Target="../comments4.xml"/><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3" tint="0.39997558519241921"/>
    <pageSetUpPr fitToPage="1"/>
  </sheetPr>
  <dimension ref="A1:K76"/>
  <sheetViews>
    <sheetView zoomScaleNormal="100" workbookViewId="0">
      <selection activeCell="A21" sqref="A21"/>
    </sheetView>
  </sheetViews>
  <sheetFormatPr defaultColWidth="0" defaultRowHeight="12.75" zeroHeight="1" x14ac:dyDescent="0.2"/>
  <cols>
    <col min="1" max="1" width="35.7109375" style="17" customWidth="1"/>
    <col min="2" max="2" width="21.5703125" style="17" customWidth="1"/>
    <col min="3" max="3" width="33.5703125" style="17" customWidth="1"/>
    <col min="4" max="4" width="4.42578125" style="17" customWidth="1"/>
    <col min="5" max="5" width="29" style="17" customWidth="1"/>
    <col min="6" max="6" width="19" style="17" customWidth="1"/>
    <col min="7" max="7" width="42" style="17" customWidth="1"/>
    <col min="8" max="11" width="9.140625" style="17" hidden="1" customWidth="1"/>
    <col min="12" max="16384" width="9.140625" style="17" hidden="1"/>
  </cols>
  <sheetData>
    <row r="1" spans="1:11" ht="26.25" customHeight="1" x14ac:dyDescent="0.2">
      <c r="A1" s="136" t="s">
        <v>64</v>
      </c>
      <c r="B1" s="136"/>
      <c r="C1" s="136"/>
      <c r="D1" s="136"/>
      <c r="E1" s="136"/>
      <c r="F1" s="136"/>
      <c r="G1" s="48"/>
      <c r="H1" s="48"/>
      <c r="I1" s="48"/>
      <c r="J1" s="48"/>
      <c r="K1" s="48"/>
    </row>
    <row r="2" spans="1:11" ht="21" customHeight="1" x14ac:dyDescent="0.2">
      <c r="A2" s="4" t="s">
        <v>2</v>
      </c>
      <c r="B2" s="137" t="s">
        <v>119</v>
      </c>
      <c r="C2" s="137"/>
      <c r="D2" s="137"/>
      <c r="E2" s="137"/>
      <c r="F2" s="137"/>
      <c r="G2" s="48"/>
      <c r="H2" s="48"/>
      <c r="I2" s="48"/>
      <c r="J2" s="48"/>
      <c r="K2" s="48"/>
    </row>
    <row r="3" spans="1:11" ht="21" customHeight="1" x14ac:dyDescent="0.2">
      <c r="A3" s="4" t="s">
        <v>65</v>
      </c>
      <c r="B3" s="137" t="s">
        <v>120</v>
      </c>
      <c r="C3" s="137"/>
      <c r="D3" s="137"/>
      <c r="E3" s="137"/>
      <c r="F3" s="137"/>
      <c r="G3" s="48"/>
      <c r="H3" s="48"/>
      <c r="I3" s="48"/>
      <c r="J3" s="48"/>
      <c r="K3" s="48"/>
    </row>
    <row r="4" spans="1:11" ht="21" customHeight="1" x14ac:dyDescent="0.2">
      <c r="A4" s="4" t="s">
        <v>48</v>
      </c>
      <c r="B4" s="138">
        <v>43282</v>
      </c>
      <c r="C4" s="138"/>
      <c r="D4" s="138"/>
      <c r="E4" s="138"/>
      <c r="F4" s="138"/>
      <c r="G4" s="48"/>
      <c r="H4" s="48"/>
      <c r="I4" s="48"/>
      <c r="J4" s="48"/>
      <c r="K4" s="48"/>
    </row>
    <row r="5" spans="1:11" ht="21" customHeight="1" x14ac:dyDescent="0.2">
      <c r="A5" s="4" t="s">
        <v>49</v>
      </c>
      <c r="B5" s="138">
        <v>43646</v>
      </c>
      <c r="C5" s="138"/>
      <c r="D5" s="138"/>
      <c r="E5" s="138"/>
      <c r="F5" s="138"/>
      <c r="G5" s="48"/>
      <c r="H5" s="48"/>
      <c r="I5" s="48"/>
      <c r="J5" s="48"/>
      <c r="K5" s="48"/>
    </row>
    <row r="6" spans="1:11" ht="21" customHeight="1" x14ac:dyDescent="0.2">
      <c r="A6" s="4" t="s">
        <v>69</v>
      </c>
      <c r="B6" s="135" t="str">
        <f>IF(AND(Travel!B7&lt;&gt;A30,Hospitality!B7&lt;&gt;A30,'All other expenses'!B7&lt;&gt;A30,'Gifts and benefits'!B7&lt;&gt;A30),A31,IF(AND(Travel!B7=A30,Hospitality!B7=A30,'All other expenses'!B7=A30,'Gifts and benefits'!B7=A30),A33,A32))</f>
        <v>Data and totals checked on all sheets</v>
      </c>
      <c r="C6" s="135"/>
      <c r="D6" s="135"/>
      <c r="E6" s="135"/>
      <c r="F6" s="135"/>
      <c r="G6" s="36"/>
      <c r="H6" s="48"/>
      <c r="I6" s="48"/>
      <c r="J6" s="48"/>
      <c r="K6" s="48"/>
    </row>
    <row r="7" spans="1:11" ht="21" customHeight="1" x14ac:dyDescent="0.2">
      <c r="A7" s="4" t="s">
        <v>86</v>
      </c>
      <c r="B7" s="134" t="s">
        <v>38</v>
      </c>
      <c r="C7" s="134"/>
      <c r="D7" s="134"/>
      <c r="E7" s="134"/>
      <c r="F7" s="134"/>
      <c r="G7" s="36"/>
      <c r="H7" s="48"/>
      <c r="I7" s="48"/>
      <c r="J7" s="48"/>
      <c r="K7" s="48"/>
    </row>
    <row r="8" spans="1:11" ht="21" customHeight="1" x14ac:dyDescent="0.2">
      <c r="A8" s="4" t="s">
        <v>66</v>
      </c>
      <c r="B8" s="134" t="s">
        <v>362</v>
      </c>
      <c r="C8" s="134"/>
      <c r="D8" s="134"/>
      <c r="E8" s="134"/>
      <c r="F8" s="134"/>
      <c r="G8" s="36"/>
      <c r="H8" s="48"/>
      <c r="I8" s="48"/>
      <c r="J8" s="48"/>
      <c r="K8" s="48"/>
    </row>
    <row r="9" spans="1:11" ht="66.75" customHeight="1" x14ac:dyDescent="0.2">
      <c r="A9" s="133" t="s">
        <v>82</v>
      </c>
      <c r="B9" s="133"/>
      <c r="C9" s="133"/>
      <c r="D9" s="133"/>
      <c r="E9" s="133"/>
      <c r="F9" s="133"/>
      <c r="G9" s="36"/>
      <c r="H9" s="48"/>
      <c r="I9" s="48"/>
      <c r="J9" s="48"/>
      <c r="K9" s="48"/>
    </row>
    <row r="10" spans="1:11" s="132" customFormat="1" ht="36" customHeight="1" x14ac:dyDescent="0.2">
      <c r="A10" s="126" t="s">
        <v>32</v>
      </c>
      <c r="B10" s="127" t="s">
        <v>15</v>
      </c>
      <c r="C10" s="127" t="s">
        <v>40</v>
      </c>
      <c r="D10" s="128"/>
      <c r="E10" s="129" t="s">
        <v>31</v>
      </c>
      <c r="F10" s="130" t="s">
        <v>43</v>
      </c>
      <c r="G10" s="131"/>
      <c r="H10" s="131"/>
      <c r="I10" s="131"/>
      <c r="J10" s="131"/>
      <c r="K10" s="131"/>
    </row>
    <row r="11" spans="1:11" ht="27.75" customHeight="1" x14ac:dyDescent="0.2">
      <c r="A11" s="11" t="s">
        <v>53</v>
      </c>
      <c r="B11" s="80">
        <f>B15+B16+B17</f>
        <v>26027.619999999992</v>
      </c>
      <c r="C11" s="87" t="str">
        <f>IF(Travel!B6="",A34,Travel!B6)</f>
        <v>Figures include GST (where applicable)</v>
      </c>
      <c r="D11" s="8"/>
      <c r="E11" s="11" t="s">
        <v>61</v>
      </c>
      <c r="F11" s="58">
        <f>'Gifts and benefits'!C40</f>
        <v>22</v>
      </c>
      <c r="G11" s="49"/>
      <c r="H11" s="49"/>
      <c r="I11" s="49"/>
      <c r="J11" s="49"/>
      <c r="K11" s="49"/>
    </row>
    <row r="12" spans="1:11" ht="27.75" customHeight="1" x14ac:dyDescent="0.2">
      <c r="A12" s="11" t="s">
        <v>9</v>
      </c>
      <c r="B12" s="80">
        <f>Hospitality!B18</f>
        <v>0</v>
      </c>
      <c r="C12" s="87" t="str">
        <f>IF(Hospitality!B6="",A34,Hospitality!B6)</f>
        <v>Not yet indicated</v>
      </c>
      <c r="D12" s="8"/>
      <c r="E12" s="11" t="s">
        <v>62</v>
      </c>
      <c r="F12" s="58">
        <f>'Gifts and benefits'!C41</f>
        <v>17</v>
      </c>
      <c r="G12" s="49"/>
      <c r="H12" s="49"/>
      <c r="I12" s="49"/>
      <c r="J12" s="49"/>
      <c r="K12" s="49"/>
    </row>
    <row r="13" spans="1:11" ht="27.75" customHeight="1" x14ac:dyDescent="0.2">
      <c r="A13" s="11" t="s">
        <v>14</v>
      </c>
      <c r="B13" s="80">
        <f>'All other expenses'!B18</f>
        <v>14434.28</v>
      </c>
      <c r="C13" s="87" t="str">
        <f>IF('All other expenses'!B6="",A34,'All other expenses'!B6)</f>
        <v>Figures include GST (where applicable)</v>
      </c>
      <c r="D13" s="8"/>
      <c r="E13" s="11" t="s">
        <v>63</v>
      </c>
      <c r="F13" s="58">
        <f>'Gifts and benefits'!C42</f>
        <v>5</v>
      </c>
      <c r="G13" s="48"/>
      <c r="H13" s="48"/>
      <c r="I13" s="48"/>
      <c r="J13" s="48"/>
      <c r="K13" s="48"/>
    </row>
    <row r="14" spans="1:11" ht="12.75" customHeight="1" x14ac:dyDescent="0.2">
      <c r="A14" s="10"/>
      <c r="B14" s="81"/>
      <c r="C14" s="88"/>
      <c r="D14" s="59"/>
      <c r="E14" s="8"/>
      <c r="F14" s="60"/>
      <c r="G14" s="28"/>
      <c r="H14" s="28"/>
      <c r="I14" s="28"/>
      <c r="J14" s="28"/>
      <c r="K14" s="28"/>
    </row>
    <row r="15" spans="1:11" ht="27.75" customHeight="1" x14ac:dyDescent="0.2">
      <c r="A15" s="12" t="s">
        <v>29</v>
      </c>
      <c r="B15" s="82">
        <f>Travel!B37</f>
        <v>6025.2300000000014</v>
      </c>
      <c r="C15" s="89" t="str">
        <f>C11</f>
        <v>Figures include GST (where applicable)</v>
      </c>
      <c r="D15" s="8"/>
      <c r="E15" s="8"/>
      <c r="F15" s="60"/>
      <c r="G15" s="48"/>
      <c r="H15" s="48"/>
      <c r="I15" s="48"/>
      <c r="J15" s="48"/>
      <c r="K15" s="48"/>
    </row>
    <row r="16" spans="1:11" ht="27.75" customHeight="1" x14ac:dyDescent="0.2">
      <c r="A16" s="12" t="s">
        <v>57</v>
      </c>
      <c r="B16" s="82">
        <f>Travel!B147</f>
        <v>19738.409999999993</v>
      </c>
      <c r="C16" s="89" t="str">
        <f>C11</f>
        <v>Figures include GST (where applicable)</v>
      </c>
      <c r="D16" s="61"/>
      <c r="E16" s="8"/>
      <c r="F16" s="62"/>
      <c r="G16" s="48"/>
      <c r="H16" s="48"/>
      <c r="I16" s="48"/>
      <c r="J16" s="48"/>
      <c r="K16" s="48"/>
    </row>
    <row r="17" spans="1:11" ht="27.75" customHeight="1" x14ac:dyDescent="0.2">
      <c r="A17" s="12" t="s">
        <v>30</v>
      </c>
      <c r="B17" s="82">
        <f>Travel!B172</f>
        <v>263.98</v>
      </c>
      <c r="C17" s="89" t="str">
        <f>C11</f>
        <v>Figures include GST (where applicable)</v>
      </c>
      <c r="D17" s="8"/>
      <c r="E17" s="8"/>
      <c r="F17" s="62"/>
      <c r="G17" s="48"/>
      <c r="H17" s="48"/>
      <c r="I17" s="48"/>
      <c r="J17" s="48"/>
      <c r="K17" s="48"/>
    </row>
    <row r="18" spans="1:11" ht="27.75" customHeight="1" x14ac:dyDescent="0.2">
      <c r="A18" s="29"/>
      <c r="B18" s="24"/>
      <c r="C18" s="29"/>
      <c r="D18" s="7"/>
      <c r="E18" s="7"/>
      <c r="F18" s="63"/>
      <c r="G18" s="64"/>
      <c r="H18" s="64"/>
      <c r="I18" s="64"/>
      <c r="J18" s="64"/>
      <c r="K18" s="64"/>
    </row>
    <row r="19" spans="1:11" x14ac:dyDescent="0.2">
      <c r="A19" s="54" t="s">
        <v>7</v>
      </c>
      <c r="B19" s="27"/>
      <c r="C19" s="28"/>
      <c r="D19" s="29"/>
      <c r="E19" s="29"/>
      <c r="F19" s="29"/>
      <c r="G19" s="29"/>
      <c r="H19" s="29"/>
      <c r="I19" s="29"/>
      <c r="J19" s="29"/>
      <c r="K19" s="29"/>
    </row>
    <row r="20" spans="1:11" x14ac:dyDescent="0.2">
      <c r="A20" s="25" t="s">
        <v>8</v>
      </c>
      <c r="B20" s="55"/>
      <c r="C20" s="55"/>
      <c r="D20" s="28"/>
      <c r="E20" s="28"/>
      <c r="F20" s="28"/>
      <c r="G20" s="29"/>
      <c r="H20" s="29"/>
      <c r="I20" s="29"/>
      <c r="J20" s="29"/>
      <c r="K20" s="29"/>
    </row>
    <row r="21" spans="1:11" ht="12.6" customHeight="1" x14ac:dyDescent="0.2">
      <c r="A21" s="25" t="s">
        <v>41</v>
      </c>
      <c r="B21" s="55"/>
      <c r="C21" s="55"/>
      <c r="D21" s="22"/>
      <c r="E21" s="29"/>
      <c r="F21" s="29"/>
      <c r="G21" s="29"/>
      <c r="H21" s="29"/>
      <c r="I21" s="29"/>
      <c r="J21" s="29"/>
      <c r="K21" s="29"/>
    </row>
    <row r="22" spans="1:11" ht="12.6" customHeight="1" x14ac:dyDescent="0.2">
      <c r="A22" s="25" t="s">
        <v>50</v>
      </c>
      <c r="B22" s="55"/>
      <c r="C22" s="55"/>
      <c r="D22" s="22"/>
      <c r="E22" s="29"/>
      <c r="F22" s="29"/>
      <c r="G22" s="29"/>
      <c r="H22" s="29"/>
      <c r="I22" s="29"/>
      <c r="J22" s="29"/>
      <c r="K22" s="29"/>
    </row>
    <row r="23" spans="1:11" ht="12.6" customHeight="1" x14ac:dyDescent="0.2">
      <c r="A23" s="25" t="s">
        <v>67</v>
      </c>
      <c r="B23" s="55"/>
      <c r="C23" s="55"/>
      <c r="D23" s="22"/>
      <c r="E23" s="29"/>
      <c r="F23" s="29"/>
      <c r="G23" s="29"/>
      <c r="H23" s="29"/>
      <c r="I23" s="29"/>
      <c r="J23" s="29"/>
      <c r="K23" s="29"/>
    </row>
    <row r="24" spans="1:11" x14ac:dyDescent="0.2">
      <c r="A24" s="42"/>
      <c r="B24" s="29"/>
      <c r="C24" s="29"/>
      <c r="D24" s="29"/>
      <c r="E24" s="29"/>
      <c r="F24" s="48"/>
      <c r="G24" s="48"/>
      <c r="H24" s="48"/>
      <c r="I24" s="48"/>
      <c r="J24" s="48"/>
      <c r="K24" s="48"/>
    </row>
    <row r="25" spans="1:11" hidden="1" x14ac:dyDescent="0.2">
      <c r="A25" s="15" t="s">
        <v>94</v>
      </c>
      <c r="B25" s="16"/>
      <c r="C25" s="16"/>
      <c r="D25" s="16"/>
      <c r="E25" s="16"/>
      <c r="F25" s="16"/>
      <c r="G25" s="48"/>
      <c r="H25" s="48"/>
      <c r="I25" s="48"/>
      <c r="J25" s="48"/>
      <c r="K25" s="48"/>
    </row>
    <row r="26" spans="1:11" ht="12.75" hidden="1" customHeight="1" x14ac:dyDescent="0.2">
      <c r="A26" s="14" t="s">
        <v>108</v>
      </c>
      <c r="B26" s="6"/>
      <c r="C26" s="6"/>
      <c r="D26" s="14"/>
      <c r="E26" s="14"/>
      <c r="F26" s="14"/>
      <c r="G26" s="48"/>
      <c r="H26" s="48"/>
      <c r="I26" s="48"/>
      <c r="J26" s="48"/>
      <c r="K26" s="48"/>
    </row>
    <row r="27" spans="1:11" hidden="1" x14ac:dyDescent="0.2">
      <c r="A27" s="13" t="s">
        <v>39</v>
      </c>
      <c r="B27" s="13"/>
      <c r="C27" s="13"/>
      <c r="D27" s="13"/>
      <c r="E27" s="13"/>
      <c r="F27" s="13"/>
      <c r="G27" s="48"/>
      <c r="H27" s="48"/>
      <c r="I27" s="48"/>
      <c r="J27" s="48"/>
      <c r="K27" s="48"/>
    </row>
    <row r="28" spans="1:11" hidden="1" x14ac:dyDescent="0.2">
      <c r="A28" s="13" t="s">
        <v>12</v>
      </c>
      <c r="B28" s="13"/>
      <c r="C28" s="13"/>
      <c r="D28" s="13"/>
      <c r="E28" s="13"/>
      <c r="F28" s="13"/>
      <c r="G28" s="48"/>
      <c r="H28" s="48"/>
      <c r="I28" s="48"/>
      <c r="J28" s="48"/>
      <c r="K28" s="48"/>
    </row>
    <row r="29" spans="1:11" hidden="1" x14ac:dyDescent="0.2">
      <c r="A29" s="14" t="s">
        <v>79</v>
      </c>
      <c r="B29" s="14"/>
      <c r="C29" s="14"/>
      <c r="D29" s="14"/>
      <c r="E29" s="14"/>
      <c r="F29" s="14"/>
      <c r="G29" s="48"/>
      <c r="H29" s="48"/>
      <c r="I29" s="48"/>
      <c r="J29" s="48"/>
      <c r="K29" s="48"/>
    </row>
    <row r="30" spans="1:11" hidden="1" x14ac:dyDescent="0.2">
      <c r="A30" s="14" t="s">
        <v>80</v>
      </c>
      <c r="B30" s="14"/>
      <c r="C30" s="14"/>
      <c r="D30" s="14"/>
      <c r="E30" s="14"/>
      <c r="F30" s="14"/>
      <c r="G30" s="48"/>
      <c r="H30" s="48"/>
      <c r="I30" s="48"/>
      <c r="J30" s="48"/>
      <c r="K30" s="48"/>
    </row>
    <row r="31" spans="1:11" hidden="1" x14ac:dyDescent="0.2">
      <c r="A31" s="13" t="s">
        <v>71</v>
      </c>
      <c r="B31" s="13"/>
      <c r="C31" s="13"/>
      <c r="D31" s="13"/>
      <c r="E31" s="13"/>
      <c r="F31" s="13"/>
      <c r="G31" s="48"/>
      <c r="H31" s="48"/>
      <c r="I31" s="48"/>
      <c r="J31" s="48"/>
      <c r="K31" s="48"/>
    </row>
    <row r="32" spans="1:11" hidden="1" x14ac:dyDescent="0.2">
      <c r="A32" s="13" t="s">
        <v>72</v>
      </c>
      <c r="B32" s="13"/>
      <c r="C32" s="13"/>
      <c r="D32" s="13"/>
      <c r="E32" s="13"/>
      <c r="F32" s="13"/>
      <c r="G32" s="48"/>
      <c r="H32" s="48"/>
      <c r="I32" s="48"/>
      <c r="J32" s="48"/>
      <c r="K32" s="48"/>
    </row>
    <row r="33" spans="1:11" hidden="1" x14ac:dyDescent="0.2">
      <c r="A33" s="13" t="s">
        <v>70</v>
      </c>
      <c r="B33" s="13"/>
      <c r="C33" s="13"/>
      <c r="D33" s="13"/>
      <c r="E33" s="13"/>
      <c r="F33" s="13"/>
      <c r="G33" s="48"/>
      <c r="H33" s="48"/>
      <c r="I33" s="48"/>
      <c r="J33" s="48"/>
      <c r="K33" s="48"/>
    </row>
    <row r="34" spans="1:11" hidden="1" x14ac:dyDescent="0.2">
      <c r="A34" s="14" t="s">
        <v>42</v>
      </c>
      <c r="B34" s="14"/>
      <c r="C34" s="14"/>
      <c r="D34" s="14"/>
      <c r="E34" s="14"/>
      <c r="F34" s="14"/>
      <c r="G34" s="48"/>
      <c r="H34" s="48"/>
      <c r="I34" s="48"/>
      <c r="J34" s="48"/>
      <c r="K34" s="48"/>
    </row>
    <row r="35" spans="1:11" hidden="1" x14ac:dyDescent="0.2">
      <c r="A35" s="14" t="s">
        <v>44</v>
      </c>
      <c r="B35" s="14"/>
      <c r="C35" s="14"/>
      <c r="D35" s="14"/>
      <c r="E35" s="14"/>
      <c r="F35" s="14"/>
      <c r="G35" s="48"/>
      <c r="H35" s="48"/>
      <c r="I35" s="48"/>
      <c r="J35" s="48"/>
      <c r="K35" s="48"/>
    </row>
    <row r="36" spans="1:11" hidden="1" x14ac:dyDescent="0.2">
      <c r="A36" s="85" t="s">
        <v>60</v>
      </c>
      <c r="B36" s="84"/>
      <c r="C36" s="84"/>
      <c r="D36" s="84"/>
      <c r="E36" s="84"/>
      <c r="F36" s="84"/>
      <c r="G36" s="48"/>
      <c r="H36" s="48"/>
      <c r="I36" s="48"/>
      <c r="J36" s="48"/>
      <c r="K36" s="48"/>
    </row>
    <row r="37" spans="1:11" hidden="1" x14ac:dyDescent="0.2">
      <c r="A37" s="85" t="s">
        <v>38</v>
      </c>
      <c r="B37" s="84"/>
      <c r="C37" s="84"/>
      <c r="D37" s="84"/>
      <c r="E37" s="84"/>
      <c r="F37" s="84"/>
      <c r="G37" s="48"/>
      <c r="H37" s="48"/>
      <c r="I37" s="48"/>
      <c r="J37" s="48"/>
      <c r="K37" s="48"/>
    </row>
    <row r="38" spans="1:11" hidden="1" x14ac:dyDescent="0.2">
      <c r="A38" s="65" t="s">
        <v>22</v>
      </c>
      <c r="B38" s="5"/>
      <c r="C38" s="5"/>
      <c r="D38" s="5"/>
      <c r="E38" s="5"/>
      <c r="F38" s="5"/>
      <c r="G38" s="48"/>
      <c r="H38" s="48"/>
      <c r="I38" s="48"/>
      <c r="J38" s="48"/>
      <c r="K38" s="48"/>
    </row>
    <row r="39" spans="1:11" hidden="1" x14ac:dyDescent="0.2">
      <c r="A39" s="66" t="s">
        <v>23</v>
      </c>
      <c r="B39" s="5"/>
      <c r="C39" s="5"/>
      <c r="D39" s="5"/>
      <c r="E39" s="5"/>
      <c r="F39" s="5"/>
      <c r="G39" s="48"/>
      <c r="H39" s="48"/>
      <c r="I39" s="48"/>
      <c r="J39" s="48"/>
      <c r="K39" s="48"/>
    </row>
    <row r="40" spans="1:11" hidden="1" x14ac:dyDescent="0.2">
      <c r="A40" s="66" t="s">
        <v>25</v>
      </c>
      <c r="B40" s="5"/>
      <c r="C40" s="5"/>
      <c r="D40" s="5"/>
      <c r="E40" s="5"/>
      <c r="F40" s="5"/>
      <c r="G40" s="48"/>
      <c r="H40" s="48"/>
      <c r="I40" s="48"/>
      <c r="J40" s="48"/>
      <c r="K40" s="48"/>
    </row>
    <row r="41" spans="1:11" hidden="1" x14ac:dyDescent="0.2">
      <c r="A41" s="66" t="s">
        <v>24</v>
      </c>
      <c r="B41" s="5"/>
      <c r="C41" s="5"/>
      <c r="D41" s="5"/>
      <c r="E41" s="5"/>
      <c r="F41" s="5"/>
      <c r="G41" s="48"/>
      <c r="H41" s="48"/>
      <c r="I41" s="48"/>
      <c r="J41" s="48"/>
      <c r="K41" s="48"/>
    </row>
    <row r="42" spans="1:11" hidden="1" x14ac:dyDescent="0.2">
      <c r="A42" s="66" t="s">
        <v>26</v>
      </c>
      <c r="B42" s="5"/>
      <c r="C42" s="5"/>
      <c r="D42" s="5"/>
      <c r="E42" s="5"/>
      <c r="F42" s="5"/>
      <c r="G42" s="48"/>
      <c r="H42" s="48"/>
      <c r="I42" s="48"/>
      <c r="J42" s="48"/>
      <c r="K42" s="48"/>
    </row>
    <row r="43" spans="1:11" hidden="1" x14ac:dyDescent="0.2">
      <c r="A43" s="66" t="s">
        <v>27</v>
      </c>
      <c r="B43" s="5"/>
      <c r="C43" s="5"/>
      <c r="D43" s="5"/>
      <c r="E43" s="5"/>
      <c r="F43" s="5"/>
      <c r="G43" s="48"/>
      <c r="H43" s="48"/>
      <c r="I43" s="48"/>
      <c r="J43" s="48"/>
      <c r="K43" s="48"/>
    </row>
    <row r="44" spans="1:11" hidden="1" x14ac:dyDescent="0.2">
      <c r="A44" s="86" t="s">
        <v>20</v>
      </c>
      <c r="B44" s="84"/>
      <c r="C44" s="84"/>
      <c r="D44" s="84"/>
      <c r="E44" s="84"/>
      <c r="F44" s="84"/>
      <c r="G44" s="48"/>
      <c r="H44" s="48"/>
      <c r="I44" s="48"/>
      <c r="J44" s="48"/>
      <c r="K44" s="48"/>
    </row>
    <row r="45" spans="1:11" hidden="1" x14ac:dyDescent="0.2">
      <c r="A45" s="84" t="s">
        <v>18</v>
      </c>
      <c r="B45" s="84"/>
      <c r="C45" s="84"/>
      <c r="D45" s="84"/>
      <c r="E45" s="84"/>
      <c r="F45" s="84"/>
      <c r="G45" s="48"/>
      <c r="H45" s="48"/>
      <c r="I45" s="48"/>
      <c r="J45" s="48"/>
      <c r="K45" s="48"/>
    </row>
    <row r="46" spans="1:11" hidden="1" x14ac:dyDescent="0.2">
      <c r="A46" s="67">
        <v>-20000</v>
      </c>
      <c r="B46" s="5"/>
      <c r="C46" s="5"/>
      <c r="D46" s="5"/>
      <c r="E46" s="5"/>
      <c r="F46" s="5"/>
      <c r="G46" s="48"/>
      <c r="H46" s="48"/>
      <c r="I46" s="48"/>
      <c r="J46" s="48"/>
      <c r="K46" s="48"/>
    </row>
    <row r="47" spans="1:11" ht="25.5" hidden="1" x14ac:dyDescent="0.2">
      <c r="A47" s="120" t="s">
        <v>91</v>
      </c>
      <c r="B47" s="84"/>
      <c r="C47" s="84"/>
      <c r="D47" s="84"/>
      <c r="E47" s="84"/>
      <c r="F47" s="84"/>
      <c r="G47" s="48"/>
      <c r="H47" s="48"/>
      <c r="I47" s="48"/>
      <c r="J47" s="48"/>
      <c r="K47" s="48"/>
    </row>
    <row r="48" spans="1:11" ht="25.5" hidden="1" x14ac:dyDescent="0.2">
      <c r="A48" s="120" t="s">
        <v>90</v>
      </c>
      <c r="B48" s="84"/>
      <c r="C48" s="84"/>
      <c r="D48" s="84"/>
      <c r="E48" s="84"/>
      <c r="F48" s="84"/>
      <c r="G48" s="48"/>
      <c r="H48" s="48"/>
      <c r="I48" s="48"/>
      <c r="J48" s="48"/>
      <c r="K48" s="48"/>
    </row>
    <row r="49" spans="1:11" ht="25.5" hidden="1" x14ac:dyDescent="0.2">
      <c r="A49" s="121" t="s">
        <v>92</v>
      </c>
      <c r="B49" s="5"/>
      <c r="C49" s="5"/>
      <c r="D49" s="5"/>
      <c r="E49" s="5"/>
      <c r="F49" s="5"/>
      <c r="G49" s="48"/>
      <c r="H49" s="48"/>
      <c r="I49" s="48"/>
      <c r="J49" s="48"/>
      <c r="K49" s="48"/>
    </row>
    <row r="50" spans="1:11" ht="25.5" hidden="1" x14ac:dyDescent="0.2">
      <c r="A50" s="121" t="s">
        <v>77</v>
      </c>
      <c r="B50" s="5"/>
      <c r="C50" s="5"/>
      <c r="D50" s="5"/>
      <c r="E50" s="5"/>
      <c r="F50" s="5"/>
      <c r="G50" s="48"/>
      <c r="H50" s="48"/>
      <c r="I50" s="48"/>
      <c r="J50" s="48"/>
      <c r="K50" s="48"/>
    </row>
    <row r="51" spans="1:11" ht="38.25" hidden="1" x14ac:dyDescent="0.2">
      <c r="A51" s="121" t="s">
        <v>78</v>
      </c>
      <c r="B51" s="111"/>
      <c r="C51" s="111"/>
      <c r="D51" s="119"/>
      <c r="E51" s="68"/>
      <c r="F51" s="68"/>
      <c r="G51" s="48"/>
      <c r="H51" s="48"/>
      <c r="I51" s="48"/>
      <c r="J51" s="48"/>
      <c r="K51" s="48"/>
    </row>
    <row r="52" spans="1:11" hidden="1" x14ac:dyDescent="0.2">
      <c r="A52" s="116" t="s">
        <v>81</v>
      </c>
      <c r="B52" s="117"/>
      <c r="C52" s="117"/>
      <c r="D52" s="110"/>
      <c r="E52" s="69"/>
      <c r="F52" s="69" t="b">
        <v>1</v>
      </c>
      <c r="G52" s="48"/>
      <c r="H52" s="48"/>
      <c r="I52" s="48"/>
      <c r="J52" s="48"/>
      <c r="K52" s="48"/>
    </row>
    <row r="53" spans="1:11" hidden="1" x14ac:dyDescent="0.2">
      <c r="A53" s="118" t="s">
        <v>93</v>
      </c>
      <c r="B53" s="116"/>
      <c r="C53" s="116"/>
      <c r="D53" s="116"/>
      <c r="E53" s="69"/>
      <c r="F53" s="69" t="b">
        <v>0</v>
      </c>
      <c r="G53" s="48"/>
      <c r="H53" s="48"/>
      <c r="I53" s="48"/>
      <c r="J53" s="48"/>
      <c r="K53" s="48"/>
    </row>
    <row r="54" spans="1:11" hidden="1" x14ac:dyDescent="0.2">
      <c r="A54" s="122"/>
      <c r="B54" s="112">
        <f>COUNT(Travel!B12:B36)</f>
        <v>22</v>
      </c>
      <c r="C54" s="112"/>
      <c r="D54" s="112">
        <f>COUNTIF(Travel!D12:D36,"*")</f>
        <v>22</v>
      </c>
      <c r="E54" s="113"/>
      <c r="F54" s="113" t="b">
        <f>MIN(B54,D54)=MAX(B54,D54)</f>
        <v>1</v>
      </c>
      <c r="G54" s="48"/>
      <c r="H54" s="48"/>
      <c r="I54" s="48"/>
      <c r="J54" s="48"/>
      <c r="K54" s="48"/>
    </row>
    <row r="55" spans="1:11" hidden="1" x14ac:dyDescent="0.2">
      <c r="A55" s="122" t="s">
        <v>76</v>
      </c>
      <c r="B55" s="112">
        <f>COUNT(Travel!B41:B146)</f>
        <v>101</v>
      </c>
      <c r="C55" s="112"/>
      <c r="D55" s="112">
        <f>COUNTIF(Travel!D41:D146,"*")</f>
        <v>101</v>
      </c>
      <c r="E55" s="113"/>
      <c r="F55" s="113" t="b">
        <f>MIN(B55,D55)=MAX(B55,D55)</f>
        <v>1</v>
      </c>
    </row>
    <row r="56" spans="1:11" hidden="1" x14ac:dyDescent="0.2">
      <c r="A56" s="123"/>
      <c r="B56" s="112">
        <f>COUNT(Travel!B151:B171)</f>
        <v>17</v>
      </c>
      <c r="C56" s="112"/>
      <c r="D56" s="112">
        <f>COUNTIF(Travel!D151:D171,"*")</f>
        <v>17</v>
      </c>
      <c r="E56" s="113"/>
      <c r="F56" s="113" t="b">
        <f>MIN(B56,D56)=MAX(B56,D56)</f>
        <v>1</v>
      </c>
    </row>
    <row r="57" spans="1:11" hidden="1" x14ac:dyDescent="0.2">
      <c r="A57" s="124" t="s">
        <v>74</v>
      </c>
      <c r="B57" s="114">
        <f>COUNT(Hospitality!B11:B17)</f>
        <v>0</v>
      </c>
      <c r="C57" s="114"/>
      <c r="D57" s="114">
        <f>COUNTIF(Hospitality!D11:D17,"*")</f>
        <v>0</v>
      </c>
      <c r="E57" s="115"/>
      <c r="F57" s="115" t="b">
        <f>MIN(B57,D57)=MAX(B57,D57)</f>
        <v>1</v>
      </c>
    </row>
    <row r="58" spans="1:11" hidden="1" x14ac:dyDescent="0.2">
      <c r="A58" s="125" t="s">
        <v>75</v>
      </c>
      <c r="B58" s="113">
        <f>COUNT('All other expenses'!B11:B17)</f>
        <v>3</v>
      </c>
      <c r="C58" s="113"/>
      <c r="D58" s="113">
        <f>COUNTIF('All other expenses'!D11:D17,"*")</f>
        <v>3</v>
      </c>
      <c r="E58" s="113"/>
      <c r="F58" s="113" t="b">
        <f>MIN(B58,D58)=MAX(B58,D58)</f>
        <v>1</v>
      </c>
    </row>
    <row r="59" spans="1:11" hidden="1" x14ac:dyDescent="0.2">
      <c r="A59" s="124" t="s">
        <v>73</v>
      </c>
      <c r="B59" s="114">
        <f>COUNTIF('Gifts and benefits'!B11:B39,"*")</f>
        <v>22</v>
      </c>
      <c r="C59" s="114">
        <f>COUNTIF('Gifts and benefits'!C11:C39,"*")</f>
        <v>22</v>
      </c>
      <c r="D59" s="114"/>
      <c r="E59" s="114">
        <f>COUNTA('Gifts and benefits'!E11:E39)</f>
        <v>22</v>
      </c>
      <c r="F59" s="115" t="b">
        <f>MIN(B59,C59,E59)=MAX(B59,C59,E59)</f>
        <v>1</v>
      </c>
    </row>
    <row r="60" spans="1:11" x14ac:dyDescent="0.2"/>
    <row r="61" spans="1:11" hidden="1" x14ac:dyDescent="0.2"/>
    <row r="62" spans="1:11" hidden="1" x14ac:dyDescent="0.2"/>
    <row r="63" spans="1:11" hidden="1" x14ac:dyDescent="0.2"/>
    <row r="64" spans="1:11"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sheetData>
  <sheetProtection sheet="1" formatCells="0" insertRows="0" deleteRows="0"/>
  <mergeCells count="9">
    <mergeCell ref="A9:F9"/>
    <mergeCell ref="B7:F7"/>
    <mergeCell ref="B6:F6"/>
    <mergeCell ref="A1:F1"/>
    <mergeCell ref="B2:F2"/>
    <mergeCell ref="B3:F3"/>
    <mergeCell ref="B4:F4"/>
    <mergeCell ref="B5:F5"/>
    <mergeCell ref="B8:F8"/>
  </mergeCells>
  <dataValidations count="6">
    <dataValidation type="list" allowBlank="1" showInputMessage="1" showErrorMessage="1" error="Use the drop down list (at the right of the cell)" prompt="This disclosure must be approved by the Chief Executive - use the drop down list (at right of cell) to indicate whether this has been completed" sqref="B7:F7">
      <formula1>$A$36:$A$37</formula1>
    </dataValidation>
    <dataValidation allowBlank="1" showInputMessage="1" showErrorMessage="1" prompt="This disclosure must be approved by another appropriate party (e.g. Audit and Risk Committee member, Board Chair or Chief Financial Officer)_x000a__x000a_Use this cell to indicate who has approved the disclosure" sqref="B8:F8"/>
    <dataValidation allowBlank="1" showInputMessage="1" showErrorMessage="1" prompt="Headings on following tabs will pre populate with what you enter here" sqref="B2:F2"/>
    <dataValidation allowBlank="1" showInputMessage="1" showErrorMessage="1" prompt="Headings on following tabs will pre populate with what you enter here_x000a__x000a_Create a new workbook for a new Chief Executive" sqref="B3:F3"/>
    <dataValidation allowBlank="1" showInputMessage="1" showErrorMessage="1" prompt="Headings on following tabs will pre populate with what you enter here_x000a__x000a_Update if a shorter or different period is covered" sqref="B4:F5"/>
    <dataValidation allowBlank="1" showInputMessage="1" showErrorMessage="1" prompt="Totals should accurately sum the content of tables but this may be affected by input method - e.g. hidden or inappropriate data._x000a__x000a_Agencies must confirm the accuracy of their data and totals._x000a__x000a_This cell updates automatically as each worksheet is checked." sqref="B6:F6"/>
  </dataValidations>
  <printOptions gridLines="1"/>
  <pageMargins left="0.70866141732283472" right="0.70866141732283472" top="0.74803149606299213" bottom="0.74803149606299213" header="0.31496062992125984" footer="0.31496062992125984"/>
  <pageSetup paperSize="9" scale="92" orientation="landscape" r:id="rId1"/>
  <headerFooter alignWithMargins="0">
    <oddFooter>&amp;LCE Expense Disclosure Workbook 2018&amp;RWorksheet - Summary and sign-off</oddFooter>
  </headerFooter>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253"/>
  <sheetViews>
    <sheetView zoomScaleNormal="100" workbookViewId="0">
      <selection activeCell="B176" sqref="B176"/>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7.5703125" style="17" customWidth="1"/>
    <col min="7" max="9" width="9.140625" style="17" hidden="1" customWidth="1"/>
    <col min="10" max="13" width="0" style="17" hidden="1" customWidth="1"/>
    <col min="14" max="16384" width="9.140625" style="17" hidden="1"/>
  </cols>
  <sheetData>
    <row r="1" spans="1:6" ht="26.25" customHeight="1" x14ac:dyDescent="0.2">
      <c r="A1" s="136" t="s">
        <v>5</v>
      </c>
      <c r="B1" s="136"/>
      <c r="C1" s="136"/>
      <c r="D1" s="136"/>
      <c r="E1" s="136"/>
      <c r="F1" s="48"/>
    </row>
    <row r="2" spans="1:6" ht="21" customHeight="1" x14ac:dyDescent="0.2">
      <c r="A2" s="4" t="s">
        <v>2</v>
      </c>
      <c r="B2" s="139" t="str">
        <f>'Summary and sign-off'!B2:F2</f>
        <v xml:space="preserve">Ministry of Business, Innovation &amp; Employment </v>
      </c>
      <c r="C2" s="139"/>
      <c r="D2" s="139"/>
      <c r="E2" s="139"/>
      <c r="F2" s="48"/>
    </row>
    <row r="3" spans="1:6" ht="21" customHeight="1" x14ac:dyDescent="0.2">
      <c r="A3" s="4" t="s">
        <v>3</v>
      </c>
      <c r="B3" s="139" t="str">
        <f>'Summary and sign-off'!B3:F3</f>
        <v xml:space="preserve">Carolyn Tremain </v>
      </c>
      <c r="C3" s="139"/>
      <c r="D3" s="139"/>
      <c r="E3" s="139"/>
      <c r="F3" s="48"/>
    </row>
    <row r="4" spans="1:6" ht="21" customHeight="1" x14ac:dyDescent="0.2">
      <c r="A4" s="4" t="s">
        <v>46</v>
      </c>
      <c r="B4" s="139">
        <f>'Summary and sign-off'!B4:F4</f>
        <v>43282</v>
      </c>
      <c r="C4" s="139"/>
      <c r="D4" s="139"/>
      <c r="E4" s="139"/>
      <c r="F4" s="48"/>
    </row>
    <row r="5" spans="1:6" ht="21" customHeight="1" x14ac:dyDescent="0.2">
      <c r="A5" s="4" t="s">
        <v>47</v>
      </c>
      <c r="B5" s="139">
        <f>'Summary and sign-off'!B5:F5</f>
        <v>43646</v>
      </c>
      <c r="C5" s="139"/>
      <c r="D5" s="139"/>
      <c r="E5" s="139"/>
      <c r="F5" s="48"/>
    </row>
    <row r="6" spans="1:6" ht="21" customHeight="1" x14ac:dyDescent="0.2">
      <c r="A6" s="4" t="s">
        <v>13</v>
      </c>
      <c r="B6" s="134" t="s">
        <v>39</v>
      </c>
      <c r="C6" s="134"/>
      <c r="D6" s="134"/>
      <c r="E6" s="134"/>
      <c r="F6" s="48"/>
    </row>
    <row r="7" spans="1:6" ht="21" customHeight="1" x14ac:dyDescent="0.2">
      <c r="A7" s="4" t="s">
        <v>69</v>
      </c>
      <c r="B7" s="134" t="s">
        <v>80</v>
      </c>
      <c r="C7" s="134"/>
      <c r="D7" s="134"/>
      <c r="E7" s="134"/>
      <c r="F7" s="48"/>
    </row>
    <row r="8" spans="1:6" ht="36" customHeight="1" x14ac:dyDescent="0.2">
      <c r="A8" s="142" t="s">
        <v>4</v>
      </c>
      <c r="B8" s="143"/>
      <c r="C8" s="143"/>
      <c r="D8" s="143"/>
      <c r="E8" s="143"/>
      <c r="F8" s="24"/>
    </row>
    <row r="9" spans="1:6" ht="36" customHeight="1" x14ac:dyDescent="0.2">
      <c r="A9" s="144" t="s">
        <v>95</v>
      </c>
      <c r="B9" s="145"/>
      <c r="C9" s="145"/>
      <c r="D9" s="145"/>
      <c r="E9" s="145"/>
      <c r="F9" s="24"/>
    </row>
    <row r="10" spans="1:6" ht="24.75" customHeight="1" x14ac:dyDescent="0.2">
      <c r="A10" s="141" t="s">
        <v>96</v>
      </c>
      <c r="B10" s="146"/>
      <c r="C10" s="141"/>
      <c r="D10" s="141"/>
      <c r="E10" s="141"/>
      <c r="F10" s="49"/>
    </row>
    <row r="11" spans="1:6" ht="27" customHeight="1" x14ac:dyDescent="0.2">
      <c r="A11" s="37" t="s">
        <v>33</v>
      </c>
      <c r="B11" s="37" t="s">
        <v>97</v>
      </c>
      <c r="C11" s="37" t="s">
        <v>98</v>
      </c>
      <c r="D11" s="37" t="s">
        <v>68</v>
      </c>
      <c r="E11" s="37" t="s">
        <v>45</v>
      </c>
      <c r="F11" s="50"/>
    </row>
    <row r="12" spans="1:6" s="70" customFormat="1" hidden="1" x14ac:dyDescent="0.2">
      <c r="A12" s="94"/>
      <c r="B12" s="91"/>
      <c r="C12" s="92"/>
      <c r="D12" s="92"/>
      <c r="E12" s="93"/>
      <c r="F12" s="1"/>
    </row>
    <row r="13" spans="1:6" s="70" customFormat="1" x14ac:dyDescent="0.2">
      <c r="A13" s="94" t="s">
        <v>121</v>
      </c>
      <c r="B13" s="91">
        <v>696.33</v>
      </c>
      <c r="C13" s="92" t="s">
        <v>122</v>
      </c>
      <c r="D13" s="92" t="s">
        <v>123</v>
      </c>
      <c r="E13" s="93" t="s">
        <v>124</v>
      </c>
      <c r="F13" s="1"/>
    </row>
    <row r="14" spans="1:6" s="70" customFormat="1" x14ac:dyDescent="0.2">
      <c r="A14" s="94" t="s">
        <v>177</v>
      </c>
      <c r="B14" s="91">
        <v>490.66</v>
      </c>
      <c r="C14" s="92" t="s">
        <v>122</v>
      </c>
      <c r="D14" s="92" t="s">
        <v>178</v>
      </c>
      <c r="E14" s="93" t="s">
        <v>124</v>
      </c>
      <c r="F14" s="1"/>
    </row>
    <row r="15" spans="1:6" s="70" customFormat="1" ht="25.5" x14ac:dyDescent="0.2">
      <c r="A15" s="94">
        <v>43363</v>
      </c>
      <c r="B15" s="91">
        <v>34.4</v>
      </c>
      <c r="C15" s="92" t="s">
        <v>179</v>
      </c>
      <c r="D15" s="92" t="s">
        <v>125</v>
      </c>
      <c r="E15" s="93" t="s">
        <v>174</v>
      </c>
      <c r="F15" s="1"/>
    </row>
    <row r="16" spans="1:6" s="70" customFormat="1" x14ac:dyDescent="0.2">
      <c r="A16" s="94">
        <v>43363</v>
      </c>
      <c r="B16" s="91">
        <v>100.99</v>
      </c>
      <c r="C16" s="92" t="s">
        <v>180</v>
      </c>
      <c r="D16" s="92" t="s">
        <v>125</v>
      </c>
      <c r="E16" s="93" t="s">
        <v>124</v>
      </c>
      <c r="F16" s="1"/>
    </row>
    <row r="17" spans="1:6" s="70" customFormat="1" x14ac:dyDescent="0.2">
      <c r="A17" s="94">
        <v>43365</v>
      </c>
      <c r="B17" s="91">
        <v>61.59</v>
      </c>
      <c r="C17" s="92" t="s">
        <v>181</v>
      </c>
      <c r="D17" s="92" t="s">
        <v>125</v>
      </c>
      <c r="E17" s="93" t="s">
        <v>124</v>
      </c>
      <c r="F17" s="1"/>
    </row>
    <row r="18" spans="1:6" s="70" customFormat="1" ht="12.75" customHeight="1" x14ac:dyDescent="0.2">
      <c r="A18" s="94">
        <v>43366</v>
      </c>
      <c r="B18" s="91">
        <v>31.7</v>
      </c>
      <c r="C18" s="92" t="s">
        <v>182</v>
      </c>
      <c r="D18" s="92" t="s">
        <v>125</v>
      </c>
      <c r="E18" s="93" t="s">
        <v>174</v>
      </c>
      <c r="F18" s="1"/>
    </row>
    <row r="19" spans="1:6" s="70" customFormat="1" ht="12.75" customHeight="1" x14ac:dyDescent="0.2">
      <c r="A19" s="94" t="s">
        <v>209</v>
      </c>
      <c r="B19" s="91">
        <v>399.7</v>
      </c>
      <c r="C19" s="92" t="s">
        <v>284</v>
      </c>
      <c r="D19" s="92" t="s">
        <v>123</v>
      </c>
      <c r="E19" s="93" t="s">
        <v>124</v>
      </c>
      <c r="F19" s="1"/>
    </row>
    <row r="20" spans="1:6" s="70" customFormat="1" ht="12.75" customHeight="1" x14ac:dyDescent="0.2">
      <c r="A20" s="94">
        <v>43503</v>
      </c>
      <c r="B20" s="91">
        <v>53.94</v>
      </c>
      <c r="C20" s="92" t="s">
        <v>207</v>
      </c>
      <c r="D20" s="92" t="s">
        <v>125</v>
      </c>
      <c r="E20" s="93" t="s">
        <v>124</v>
      </c>
      <c r="F20" s="1"/>
    </row>
    <row r="21" spans="1:6" s="70" customFormat="1" ht="12.75" customHeight="1" x14ac:dyDescent="0.2">
      <c r="A21" s="94">
        <v>43503</v>
      </c>
      <c r="B21" s="91">
        <v>23.41</v>
      </c>
      <c r="C21" s="92" t="s">
        <v>205</v>
      </c>
      <c r="D21" s="92" t="s">
        <v>145</v>
      </c>
      <c r="E21" s="93" t="s">
        <v>124</v>
      </c>
      <c r="F21" s="1"/>
    </row>
    <row r="22" spans="1:6" s="70" customFormat="1" ht="12.75" customHeight="1" x14ac:dyDescent="0.2">
      <c r="A22" s="94">
        <v>43504</v>
      </c>
      <c r="B22" s="91">
        <v>13.44</v>
      </c>
      <c r="C22" s="92" t="s">
        <v>206</v>
      </c>
      <c r="D22" s="92" t="s">
        <v>145</v>
      </c>
      <c r="E22" s="93" t="s">
        <v>124</v>
      </c>
      <c r="F22" s="1"/>
    </row>
    <row r="23" spans="1:6" s="70" customFormat="1" ht="12.75" customHeight="1" x14ac:dyDescent="0.2">
      <c r="A23" s="94">
        <v>43504</v>
      </c>
      <c r="B23" s="91">
        <v>35.22</v>
      </c>
      <c r="C23" s="92" t="s">
        <v>204</v>
      </c>
      <c r="D23" s="92" t="s">
        <v>145</v>
      </c>
      <c r="E23" s="93" t="s">
        <v>124</v>
      </c>
      <c r="F23" s="1"/>
    </row>
    <row r="24" spans="1:6" s="70" customFormat="1" ht="12.75" customHeight="1" x14ac:dyDescent="0.2">
      <c r="A24" s="94" t="s">
        <v>258</v>
      </c>
      <c r="B24" s="91">
        <v>2688.35</v>
      </c>
      <c r="C24" s="92" t="s">
        <v>259</v>
      </c>
      <c r="D24" s="92" t="s">
        <v>123</v>
      </c>
      <c r="E24" s="93" t="s">
        <v>260</v>
      </c>
      <c r="F24" s="1"/>
    </row>
    <row r="25" spans="1:6" s="70" customFormat="1" ht="12.75" customHeight="1" x14ac:dyDescent="0.2">
      <c r="A25" s="94">
        <v>43587</v>
      </c>
      <c r="B25" s="91">
        <v>49.1</v>
      </c>
      <c r="C25" s="92" t="s">
        <v>277</v>
      </c>
      <c r="D25" s="92" t="s">
        <v>125</v>
      </c>
      <c r="E25" s="93" t="s">
        <v>174</v>
      </c>
      <c r="F25" s="1"/>
    </row>
    <row r="26" spans="1:6" s="70" customFormat="1" ht="12.75" customHeight="1" x14ac:dyDescent="0.2">
      <c r="A26" s="94">
        <v>43601</v>
      </c>
      <c r="B26" s="91">
        <v>36.1</v>
      </c>
      <c r="C26" s="92" t="s">
        <v>283</v>
      </c>
      <c r="D26" s="92" t="s">
        <v>125</v>
      </c>
      <c r="E26" s="93" t="s">
        <v>174</v>
      </c>
      <c r="F26" s="1"/>
    </row>
    <row r="27" spans="1:6" s="70" customFormat="1" ht="12.75" customHeight="1" x14ac:dyDescent="0.2">
      <c r="A27" s="94" t="s">
        <v>256</v>
      </c>
      <c r="B27" s="91">
        <v>1005.68</v>
      </c>
      <c r="C27" s="92" t="s">
        <v>284</v>
      </c>
      <c r="D27" s="92" t="s">
        <v>123</v>
      </c>
      <c r="E27" s="93" t="s">
        <v>257</v>
      </c>
      <c r="F27" s="1"/>
    </row>
    <row r="28" spans="1:6" s="70" customFormat="1" ht="12.75" customHeight="1" x14ac:dyDescent="0.2">
      <c r="A28" s="94">
        <v>43601</v>
      </c>
      <c r="B28" s="91">
        <v>76.17</v>
      </c>
      <c r="C28" s="92" t="s">
        <v>285</v>
      </c>
      <c r="D28" s="92" t="s">
        <v>125</v>
      </c>
      <c r="E28" s="93" t="s">
        <v>257</v>
      </c>
      <c r="F28" s="1"/>
    </row>
    <row r="29" spans="1:6" s="70" customFormat="1" ht="12.75" customHeight="1" x14ac:dyDescent="0.2">
      <c r="A29" s="94">
        <v>43601</v>
      </c>
      <c r="B29" s="91">
        <v>27.36</v>
      </c>
      <c r="C29" s="92" t="s">
        <v>286</v>
      </c>
      <c r="D29" s="92" t="s">
        <v>125</v>
      </c>
      <c r="E29" s="93" t="s">
        <v>257</v>
      </c>
      <c r="F29" s="1"/>
    </row>
    <row r="30" spans="1:6" s="70" customFormat="1" ht="12.75" customHeight="1" x14ac:dyDescent="0.2">
      <c r="A30" s="94">
        <v>43601</v>
      </c>
      <c r="B30" s="91">
        <v>35.979999999999997</v>
      </c>
      <c r="C30" s="92" t="s">
        <v>287</v>
      </c>
      <c r="D30" s="92" t="s">
        <v>125</v>
      </c>
      <c r="E30" s="93" t="s">
        <v>257</v>
      </c>
      <c r="F30" s="1"/>
    </row>
    <row r="31" spans="1:6" s="70" customFormat="1" ht="12.75" customHeight="1" x14ac:dyDescent="0.2">
      <c r="A31" s="94">
        <v>43602</v>
      </c>
      <c r="B31" s="91">
        <v>31.89</v>
      </c>
      <c r="C31" s="92" t="s">
        <v>286</v>
      </c>
      <c r="D31" s="92" t="s">
        <v>125</v>
      </c>
      <c r="E31" s="93" t="s">
        <v>257</v>
      </c>
      <c r="F31" s="1"/>
    </row>
    <row r="32" spans="1:6" s="70" customFormat="1" x14ac:dyDescent="0.2">
      <c r="A32" s="90">
        <v>43602</v>
      </c>
      <c r="B32" s="91">
        <v>25.88</v>
      </c>
      <c r="C32" s="92" t="s">
        <v>287</v>
      </c>
      <c r="D32" s="92" t="s">
        <v>125</v>
      </c>
      <c r="E32" s="93" t="s">
        <v>257</v>
      </c>
      <c r="F32" s="1"/>
    </row>
    <row r="33" spans="1:6" s="70" customFormat="1" x14ac:dyDescent="0.2">
      <c r="A33" s="90">
        <v>43604</v>
      </c>
      <c r="B33" s="91">
        <v>76.14</v>
      </c>
      <c r="C33" s="92" t="s">
        <v>288</v>
      </c>
      <c r="D33" s="92" t="s">
        <v>125</v>
      </c>
      <c r="E33" s="93" t="s">
        <v>257</v>
      </c>
      <c r="F33" s="1"/>
    </row>
    <row r="34" spans="1:6" s="70" customFormat="1" x14ac:dyDescent="0.2">
      <c r="A34" s="90">
        <v>43604</v>
      </c>
      <c r="B34" s="91">
        <v>31.2</v>
      </c>
      <c r="C34" s="92" t="s">
        <v>289</v>
      </c>
      <c r="D34" s="92" t="s">
        <v>125</v>
      </c>
      <c r="E34" s="93" t="s">
        <v>174</v>
      </c>
      <c r="F34" s="1"/>
    </row>
    <row r="35" spans="1:6" s="70" customFormat="1" x14ac:dyDescent="0.2">
      <c r="A35" s="90"/>
      <c r="B35" s="91"/>
      <c r="C35" s="92"/>
      <c r="D35" s="92"/>
      <c r="E35" s="93"/>
      <c r="F35" s="1"/>
    </row>
    <row r="36" spans="1:6" s="70" customFormat="1" hidden="1" x14ac:dyDescent="0.2">
      <c r="A36" s="102"/>
      <c r="B36" s="103"/>
      <c r="C36" s="104"/>
      <c r="D36" s="104"/>
      <c r="E36" s="105"/>
      <c r="F36" s="1"/>
    </row>
    <row r="37" spans="1:6" ht="19.5" customHeight="1" x14ac:dyDescent="0.2">
      <c r="A37" s="106" t="s">
        <v>105</v>
      </c>
      <c r="B37" s="107">
        <f>SUM(B12:B36)</f>
        <v>6025.2300000000014</v>
      </c>
      <c r="C37" s="108" t="str">
        <f>IF(SUBTOTAL(3,B12:B36)=SUBTOTAL(103,B12:B36),'Summary and sign-off'!$A$47,'Summary and sign-off'!$A$48)</f>
        <v>Check - there are no hidden rows with data</v>
      </c>
      <c r="D37" s="140" t="str">
        <f>IF('Summary and sign-off'!F54='Summary and sign-off'!F53,'Summary and sign-off'!A50,'Summary and sign-off'!A49)</f>
        <v>Check - each entry provides sufficient information</v>
      </c>
      <c r="E37" s="140"/>
      <c r="F37" s="48"/>
    </row>
    <row r="38" spans="1:6" ht="10.5" customHeight="1" x14ac:dyDescent="0.2">
      <c r="A38" s="29"/>
      <c r="B38" s="24"/>
      <c r="C38" s="29"/>
      <c r="D38" s="29"/>
      <c r="E38" s="29"/>
      <c r="F38" s="29"/>
    </row>
    <row r="39" spans="1:6" ht="24.75" customHeight="1" x14ac:dyDescent="0.2">
      <c r="A39" s="141" t="s">
        <v>58</v>
      </c>
      <c r="B39" s="141"/>
      <c r="C39" s="141"/>
      <c r="D39" s="141"/>
      <c r="E39" s="141"/>
      <c r="F39" s="49"/>
    </row>
    <row r="40" spans="1:6" ht="27" customHeight="1" x14ac:dyDescent="0.2">
      <c r="A40" s="37" t="s">
        <v>33</v>
      </c>
      <c r="B40" s="37" t="s">
        <v>15</v>
      </c>
      <c r="C40" s="37" t="s">
        <v>99</v>
      </c>
      <c r="D40" s="37" t="s">
        <v>68</v>
      </c>
      <c r="E40" s="37" t="s">
        <v>45</v>
      </c>
      <c r="F40" s="50"/>
    </row>
    <row r="41" spans="1:6" s="70" customFormat="1" hidden="1" x14ac:dyDescent="0.2">
      <c r="A41" s="94"/>
      <c r="B41" s="91"/>
      <c r="C41" s="92"/>
      <c r="D41" s="92"/>
      <c r="E41" s="93"/>
      <c r="F41" s="1"/>
    </row>
    <row r="42" spans="1:6" s="70" customFormat="1" x14ac:dyDescent="0.2">
      <c r="A42" s="94">
        <v>43293</v>
      </c>
      <c r="B42" s="91">
        <v>47.6</v>
      </c>
      <c r="C42" s="92" t="s">
        <v>131</v>
      </c>
      <c r="D42" s="92" t="s">
        <v>125</v>
      </c>
      <c r="E42" s="93" t="s">
        <v>126</v>
      </c>
      <c r="F42" s="1"/>
    </row>
    <row r="43" spans="1:6" s="70" customFormat="1" x14ac:dyDescent="0.2">
      <c r="A43" s="94">
        <v>43293</v>
      </c>
      <c r="B43" s="91">
        <v>387.1</v>
      </c>
      <c r="C43" s="92" t="s">
        <v>127</v>
      </c>
      <c r="D43" s="92" t="s">
        <v>123</v>
      </c>
      <c r="E43" s="93" t="s">
        <v>128</v>
      </c>
      <c r="F43" s="1"/>
    </row>
    <row r="44" spans="1:6" s="70" customFormat="1" x14ac:dyDescent="0.2">
      <c r="A44" s="94">
        <v>43298</v>
      </c>
      <c r="B44" s="91">
        <v>49.6</v>
      </c>
      <c r="C44" s="92" t="s">
        <v>129</v>
      </c>
      <c r="D44" s="92" t="s">
        <v>125</v>
      </c>
      <c r="E44" s="93" t="s">
        <v>130</v>
      </c>
      <c r="F44" s="1"/>
    </row>
    <row r="45" spans="1:6" s="70" customFormat="1" x14ac:dyDescent="0.2">
      <c r="A45" s="94" t="s">
        <v>132</v>
      </c>
      <c r="B45" s="91">
        <v>679.14</v>
      </c>
      <c r="C45" s="92" t="s">
        <v>133</v>
      </c>
      <c r="D45" s="92" t="s">
        <v>123</v>
      </c>
      <c r="E45" s="93" t="s">
        <v>130</v>
      </c>
      <c r="F45" s="1"/>
    </row>
    <row r="46" spans="1:6" s="70" customFormat="1" x14ac:dyDescent="0.2">
      <c r="A46" s="94">
        <v>43299</v>
      </c>
      <c r="B46" s="91">
        <v>47.6</v>
      </c>
      <c r="C46" s="92" t="s">
        <v>134</v>
      </c>
      <c r="D46" s="92" t="s">
        <v>125</v>
      </c>
      <c r="E46" s="93" t="s">
        <v>130</v>
      </c>
      <c r="F46" s="1"/>
    </row>
    <row r="47" spans="1:6" s="70" customFormat="1" x14ac:dyDescent="0.2">
      <c r="A47" s="94">
        <v>43299</v>
      </c>
      <c r="B47" s="91">
        <v>39</v>
      </c>
      <c r="C47" s="92" t="s">
        <v>135</v>
      </c>
      <c r="D47" s="92" t="s">
        <v>136</v>
      </c>
      <c r="E47" s="93" t="s">
        <v>126</v>
      </c>
      <c r="F47" s="1"/>
    </row>
    <row r="48" spans="1:6" s="70" customFormat="1" ht="25.5" x14ac:dyDescent="0.2">
      <c r="A48" s="94">
        <v>43300</v>
      </c>
      <c r="B48" s="91">
        <v>45.8</v>
      </c>
      <c r="C48" s="92" t="s">
        <v>137</v>
      </c>
      <c r="D48" s="92" t="s">
        <v>125</v>
      </c>
      <c r="E48" s="93" t="s">
        <v>126</v>
      </c>
      <c r="F48" s="1"/>
    </row>
    <row r="49" spans="1:6" s="70" customFormat="1" x14ac:dyDescent="0.2">
      <c r="A49" s="94" t="s">
        <v>138</v>
      </c>
      <c r="B49" s="91">
        <v>455.42</v>
      </c>
      <c r="C49" s="92" t="s">
        <v>139</v>
      </c>
      <c r="D49" s="92" t="s">
        <v>123</v>
      </c>
      <c r="E49" s="93" t="s">
        <v>128</v>
      </c>
      <c r="F49" s="1"/>
    </row>
    <row r="50" spans="1:6" s="70" customFormat="1" ht="25.5" x14ac:dyDescent="0.2">
      <c r="A50" s="94">
        <v>43303</v>
      </c>
      <c r="B50" s="91">
        <v>37.5</v>
      </c>
      <c r="C50" s="92" t="s">
        <v>140</v>
      </c>
      <c r="D50" s="92" t="s">
        <v>125</v>
      </c>
      <c r="E50" s="93" t="s">
        <v>126</v>
      </c>
      <c r="F50" s="1"/>
    </row>
    <row r="51" spans="1:6" s="70" customFormat="1" x14ac:dyDescent="0.2">
      <c r="A51" s="94">
        <v>43318</v>
      </c>
      <c r="B51" s="91">
        <v>50.5</v>
      </c>
      <c r="C51" s="92" t="s">
        <v>141</v>
      </c>
      <c r="D51" s="92" t="s">
        <v>125</v>
      </c>
      <c r="E51" s="93" t="s">
        <v>126</v>
      </c>
      <c r="F51" s="1"/>
    </row>
    <row r="52" spans="1:6" s="70" customFormat="1" x14ac:dyDescent="0.2">
      <c r="A52" s="94" t="s">
        <v>142</v>
      </c>
      <c r="B52" s="91">
        <v>521.74</v>
      </c>
      <c r="C52" s="92" t="s">
        <v>143</v>
      </c>
      <c r="D52" s="92" t="s">
        <v>123</v>
      </c>
      <c r="E52" s="93" t="s">
        <v>128</v>
      </c>
      <c r="F52" s="1"/>
    </row>
    <row r="53" spans="1:6" s="70" customFormat="1" x14ac:dyDescent="0.2">
      <c r="A53" s="94">
        <v>43321</v>
      </c>
      <c r="B53" s="91">
        <v>6.5</v>
      </c>
      <c r="C53" s="92" t="s">
        <v>144</v>
      </c>
      <c r="D53" s="92" t="s">
        <v>145</v>
      </c>
      <c r="E53" s="93" t="s">
        <v>128</v>
      </c>
      <c r="F53" s="1"/>
    </row>
    <row r="54" spans="1:6" s="70" customFormat="1" x14ac:dyDescent="0.2">
      <c r="A54" s="94">
        <v>43327</v>
      </c>
      <c r="B54" s="91">
        <v>91.7</v>
      </c>
      <c r="C54" s="92" t="s">
        <v>146</v>
      </c>
      <c r="D54" s="92" t="s">
        <v>125</v>
      </c>
      <c r="E54" s="93" t="s">
        <v>128</v>
      </c>
      <c r="F54" s="1"/>
    </row>
    <row r="55" spans="1:6" s="70" customFormat="1" ht="25.5" x14ac:dyDescent="0.2">
      <c r="A55" s="94" t="s">
        <v>147</v>
      </c>
      <c r="B55" s="91">
        <v>1455.3</v>
      </c>
      <c r="C55" s="92" t="s">
        <v>148</v>
      </c>
      <c r="D55" s="92" t="s">
        <v>361</v>
      </c>
      <c r="E55" s="93" t="s">
        <v>149</v>
      </c>
      <c r="F55" s="1"/>
    </row>
    <row r="56" spans="1:6" s="70" customFormat="1" x14ac:dyDescent="0.2">
      <c r="A56" s="94">
        <v>43327</v>
      </c>
      <c r="B56" s="91">
        <v>41.1</v>
      </c>
      <c r="C56" s="92" t="s">
        <v>150</v>
      </c>
      <c r="D56" s="92" t="s">
        <v>125</v>
      </c>
      <c r="E56" s="93" t="s">
        <v>151</v>
      </c>
      <c r="F56" s="1"/>
    </row>
    <row r="57" spans="1:6" s="70" customFormat="1" x14ac:dyDescent="0.2">
      <c r="A57" s="94">
        <v>43328</v>
      </c>
      <c r="B57" s="91">
        <v>59</v>
      </c>
      <c r="C57" s="92" t="s">
        <v>152</v>
      </c>
      <c r="D57" s="92" t="s">
        <v>136</v>
      </c>
      <c r="E57" s="93" t="s">
        <v>151</v>
      </c>
      <c r="F57" s="1"/>
    </row>
    <row r="58" spans="1:6" s="70" customFormat="1" ht="25.5" x14ac:dyDescent="0.2">
      <c r="A58" s="94">
        <v>43328</v>
      </c>
      <c r="B58" s="91">
        <v>57.4</v>
      </c>
      <c r="C58" s="92" t="s">
        <v>153</v>
      </c>
      <c r="D58" s="92" t="s">
        <v>125</v>
      </c>
      <c r="E58" s="93" t="s">
        <v>154</v>
      </c>
      <c r="F58" s="1"/>
    </row>
    <row r="59" spans="1:6" s="70" customFormat="1" ht="25.5" x14ac:dyDescent="0.2">
      <c r="A59" s="94">
        <v>43328</v>
      </c>
      <c r="B59" s="91">
        <v>53</v>
      </c>
      <c r="C59" s="92" t="s">
        <v>155</v>
      </c>
      <c r="D59" s="92" t="s">
        <v>125</v>
      </c>
      <c r="E59" s="93" t="s">
        <v>154</v>
      </c>
      <c r="F59" s="1"/>
    </row>
    <row r="60" spans="1:6" s="70" customFormat="1" x14ac:dyDescent="0.2">
      <c r="A60" s="94">
        <v>43331</v>
      </c>
      <c r="B60" s="91">
        <v>38.6</v>
      </c>
      <c r="C60" s="92" t="s">
        <v>156</v>
      </c>
      <c r="D60" s="92" t="s">
        <v>125</v>
      </c>
      <c r="E60" s="93" t="s">
        <v>126</v>
      </c>
      <c r="F60" s="1"/>
    </row>
    <row r="61" spans="1:6" s="70" customFormat="1" x14ac:dyDescent="0.2">
      <c r="A61" s="94">
        <v>43341</v>
      </c>
      <c r="B61" s="91">
        <v>44.5</v>
      </c>
      <c r="C61" s="92" t="s">
        <v>360</v>
      </c>
      <c r="D61" s="92" t="s">
        <v>125</v>
      </c>
      <c r="E61" s="93" t="s">
        <v>126</v>
      </c>
      <c r="F61" s="1"/>
    </row>
    <row r="62" spans="1:6" s="70" customFormat="1" x14ac:dyDescent="0.2">
      <c r="A62" s="94" t="s">
        <v>157</v>
      </c>
      <c r="B62" s="91">
        <v>654.39</v>
      </c>
      <c r="C62" s="92" t="s">
        <v>359</v>
      </c>
      <c r="D62" s="92" t="s">
        <v>123</v>
      </c>
      <c r="E62" s="93" t="s">
        <v>151</v>
      </c>
      <c r="F62" s="1"/>
    </row>
    <row r="63" spans="1:6" s="70" customFormat="1" x14ac:dyDescent="0.2">
      <c r="A63" s="94">
        <v>43341</v>
      </c>
      <c r="B63" s="91">
        <v>86.5</v>
      </c>
      <c r="C63" s="92" t="s">
        <v>158</v>
      </c>
      <c r="D63" s="92" t="s">
        <v>125</v>
      </c>
      <c r="E63" s="93" t="s">
        <v>151</v>
      </c>
      <c r="F63" s="1"/>
    </row>
    <row r="64" spans="1:6" s="70" customFormat="1" x14ac:dyDescent="0.2">
      <c r="A64" s="94">
        <v>43341</v>
      </c>
      <c r="B64" s="91">
        <v>65</v>
      </c>
      <c r="C64" s="92" t="s">
        <v>159</v>
      </c>
      <c r="D64" s="92" t="s">
        <v>125</v>
      </c>
      <c r="E64" s="93" t="s">
        <v>151</v>
      </c>
      <c r="F64" s="1"/>
    </row>
    <row r="65" spans="1:6" s="70" customFormat="1" x14ac:dyDescent="0.2">
      <c r="A65" s="94">
        <v>43345</v>
      </c>
      <c r="B65" s="91">
        <v>32</v>
      </c>
      <c r="C65" s="92" t="s">
        <v>160</v>
      </c>
      <c r="D65" s="92" t="s">
        <v>125</v>
      </c>
      <c r="E65" s="93" t="s">
        <v>126</v>
      </c>
      <c r="F65" s="1"/>
    </row>
    <row r="66" spans="1:6" s="70" customFormat="1" x14ac:dyDescent="0.2">
      <c r="A66" s="94" t="s">
        <v>161</v>
      </c>
      <c r="B66" s="91">
        <v>499.95</v>
      </c>
      <c r="C66" s="92" t="s">
        <v>162</v>
      </c>
      <c r="D66" s="92" t="s">
        <v>123</v>
      </c>
      <c r="E66" s="93" t="s">
        <v>128</v>
      </c>
      <c r="F66" s="1"/>
    </row>
    <row r="67" spans="1:6" s="70" customFormat="1" ht="25.5" x14ac:dyDescent="0.2">
      <c r="A67" s="94">
        <v>43376</v>
      </c>
      <c r="B67" s="91">
        <v>85.5</v>
      </c>
      <c r="C67" s="92" t="s">
        <v>183</v>
      </c>
      <c r="D67" s="92" t="s">
        <v>125</v>
      </c>
      <c r="E67" s="93" t="s">
        <v>151</v>
      </c>
      <c r="F67" s="1"/>
    </row>
    <row r="68" spans="1:6" s="70" customFormat="1" ht="25.5" x14ac:dyDescent="0.2">
      <c r="A68" s="94">
        <v>43376</v>
      </c>
      <c r="B68" s="91">
        <v>44.7</v>
      </c>
      <c r="C68" s="92" t="s">
        <v>184</v>
      </c>
      <c r="D68" s="92" t="s">
        <v>125</v>
      </c>
      <c r="E68" s="93" t="s">
        <v>151</v>
      </c>
      <c r="F68" s="1"/>
    </row>
    <row r="69" spans="1:6" s="70" customFormat="1" ht="25.5" x14ac:dyDescent="0.2">
      <c r="A69" s="94">
        <v>43378</v>
      </c>
      <c r="B69" s="91">
        <v>35.700000000000003</v>
      </c>
      <c r="C69" s="92" t="s">
        <v>187</v>
      </c>
      <c r="D69" s="92" t="s">
        <v>125</v>
      </c>
      <c r="E69" s="93" t="s">
        <v>174</v>
      </c>
      <c r="F69" s="1"/>
    </row>
    <row r="70" spans="1:6" s="70" customFormat="1" x14ac:dyDescent="0.2">
      <c r="A70" s="94">
        <v>43378</v>
      </c>
      <c r="B70" s="91">
        <v>379.18</v>
      </c>
      <c r="C70" s="92" t="s">
        <v>163</v>
      </c>
      <c r="D70" s="92" t="s">
        <v>123</v>
      </c>
      <c r="E70" s="93" t="s">
        <v>164</v>
      </c>
      <c r="F70" s="1"/>
    </row>
    <row r="71" spans="1:6" s="70" customFormat="1" ht="25.5" x14ac:dyDescent="0.2">
      <c r="A71" s="94">
        <v>43381</v>
      </c>
      <c r="B71" s="91">
        <v>31.4</v>
      </c>
      <c r="C71" s="92" t="s">
        <v>188</v>
      </c>
      <c r="D71" s="92" t="s">
        <v>125</v>
      </c>
      <c r="E71" s="93" t="s">
        <v>174</v>
      </c>
      <c r="F71" s="1"/>
    </row>
    <row r="72" spans="1:6" s="70" customFormat="1" ht="25.5" x14ac:dyDescent="0.2">
      <c r="A72" s="94" t="s">
        <v>165</v>
      </c>
      <c r="B72" s="91">
        <v>852.4</v>
      </c>
      <c r="C72" s="92" t="s">
        <v>166</v>
      </c>
      <c r="D72" s="92" t="s">
        <v>123</v>
      </c>
      <c r="E72" s="93" t="s">
        <v>167</v>
      </c>
      <c r="F72" s="1"/>
    </row>
    <row r="73" spans="1:6" s="70" customFormat="1" ht="25.5" x14ac:dyDescent="0.2">
      <c r="A73" s="94">
        <v>43388</v>
      </c>
      <c r="B73" s="91">
        <v>51.7</v>
      </c>
      <c r="C73" s="92" t="s">
        <v>189</v>
      </c>
      <c r="D73" s="92" t="s">
        <v>125</v>
      </c>
      <c r="E73" s="93" t="s">
        <v>174</v>
      </c>
      <c r="F73" s="1"/>
    </row>
    <row r="74" spans="1:6" s="70" customFormat="1" ht="25.5" x14ac:dyDescent="0.2">
      <c r="A74" s="94">
        <v>43391</v>
      </c>
      <c r="B74" s="91">
        <v>49.4</v>
      </c>
      <c r="C74" s="92" t="s">
        <v>191</v>
      </c>
      <c r="D74" s="92" t="s">
        <v>125</v>
      </c>
      <c r="E74" s="93" t="s">
        <v>174</v>
      </c>
      <c r="F74" s="1"/>
    </row>
    <row r="75" spans="1:6" s="70" customFormat="1" x14ac:dyDescent="0.2">
      <c r="A75" s="94" t="s">
        <v>168</v>
      </c>
      <c r="B75" s="91">
        <v>643.51</v>
      </c>
      <c r="C75" s="92" t="s">
        <v>169</v>
      </c>
      <c r="D75" s="92" t="s">
        <v>123</v>
      </c>
      <c r="E75" s="93" t="s">
        <v>128</v>
      </c>
      <c r="F75" s="1"/>
    </row>
    <row r="76" spans="1:6" s="70" customFormat="1" ht="25.5" x14ac:dyDescent="0.2">
      <c r="A76" s="94">
        <v>43395</v>
      </c>
      <c r="B76" s="91">
        <v>37</v>
      </c>
      <c r="C76" s="92" t="s">
        <v>192</v>
      </c>
      <c r="D76" s="92" t="s">
        <v>125</v>
      </c>
      <c r="E76" s="93" t="s">
        <v>174</v>
      </c>
      <c r="F76" s="1"/>
    </row>
    <row r="77" spans="1:6" s="70" customFormat="1" ht="25.5" x14ac:dyDescent="0.2">
      <c r="A77" s="94">
        <v>43398</v>
      </c>
      <c r="B77" s="91">
        <v>48.3</v>
      </c>
      <c r="C77" s="92" t="s">
        <v>193</v>
      </c>
      <c r="D77" s="92" t="s">
        <v>125</v>
      </c>
      <c r="E77" s="93" t="s">
        <v>174</v>
      </c>
      <c r="F77" s="1"/>
    </row>
    <row r="78" spans="1:6" s="70" customFormat="1" x14ac:dyDescent="0.2">
      <c r="A78" s="94" t="s">
        <v>170</v>
      </c>
      <c r="B78" s="91">
        <v>555.39</v>
      </c>
      <c r="C78" s="92" t="s">
        <v>196</v>
      </c>
      <c r="D78" s="92" t="s">
        <v>123</v>
      </c>
      <c r="E78" s="93" t="s">
        <v>128</v>
      </c>
      <c r="F78" s="1"/>
    </row>
    <row r="79" spans="1:6" s="70" customFormat="1" x14ac:dyDescent="0.2">
      <c r="A79" s="94">
        <v>43399</v>
      </c>
      <c r="B79" s="91">
        <v>15.59</v>
      </c>
      <c r="C79" s="92" t="s">
        <v>194</v>
      </c>
      <c r="D79" s="92" t="s">
        <v>125</v>
      </c>
      <c r="E79" s="93" t="s">
        <v>151</v>
      </c>
      <c r="F79" s="1"/>
    </row>
    <row r="80" spans="1:6" s="70" customFormat="1" ht="25.5" x14ac:dyDescent="0.2">
      <c r="A80" s="94">
        <v>43401</v>
      </c>
      <c r="B80" s="91">
        <v>37.4</v>
      </c>
      <c r="C80" s="92" t="s">
        <v>195</v>
      </c>
      <c r="D80" s="92" t="s">
        <v>125</v>
      </c>
      <c r="E80" s="93" t="s">
        <v>174</v>
      </c>
      <c r="F80" s="1"/>
    </row>
    <row r="81" spans="1:6" s="70" customFormat="1" x14ac:dyDescent="0.2">
      <c r="A81" s="94">
        <v>43411</v>
      </c>
      <c r="B81" s="91">
        <v>11.5</v>
      </c>
      <c r="C81" s="92" t="s">
        <v>197</v>
      </c>
      <c r="D81" s="92" t="s">
        <v>125</v>
      </c>
      <c r="E81" s="93" t="s">
        <v>174</v>
      </c>
      <c r="F81" s="1"/>
    </row>
    <row r="82" spans="1:6" s="70" customFormat="1" x14ac:dyDescent="0.2">
      <c r="A82" s="94" t="s">
        <v>171</v>
      </c>
      <c r="B82" s="91">
        <v>702.91</v>
      </c>
      <c r="C82" s="92" t="s">
        <v>172</v>
      </c>
      <c r="D82" s="92" t="s">
        <v>123</v>
      </c>
      <c r="E82" s="93" t="s">
        <v>151</v>
      </c>
      <c r="F82" s="1"/>
    </row>
    <row r="83" spans="1:6" s="70" customFormat="1" x14ac:dyDescent="0.2">
      <c r="A83" s="94">
        <v>43497</v>
      </c>
      <c r="B83" s="91">
        <v>44.1</v>
      </c>
      <c r="C83" s="92" t="s">
        <v>230</v>
      </c>
      <c r="D83" s="92" t="s">
        <v>125</v>
      </c>
      <c r="E83" s="93" t="s">
        <v>174</v>
      </c>
      <c r="F83" s="1"/>
    </row>
    <row r="84" spans="1:6" s="70" customFormat="1" x14ac:dyDescent="0.2">
      <c r="A84" s="94" t="s">
        <v>226</v>
      </c>
      <c r="B84" s="91">
        <v>123.24</v>
      </c>
      <c r="C84" s="92" t="s">
        <v>208</v>
      </c>
      <c r="D84" s="92" t="s">
        <v>227</v>
      </c>
      <c r="E84" s="93" t="s">
        <v>228</v>
      </c>
      <c r="F84" s="1"/>
    </row>
    <row r="85" spans="1:6" s="70" customFormat="1" x14ac:dyDescent="0.2">
      <c r="A85" s="94">
        <v>43499</v>
      </c>
      <c r="B85" s="91">
        <v>170</v>
      </c>
      <c r="C85" s="92" t="s">
        <v>208</v>
      </c>
      <c r="D85" s="92" t="s">
        <v>178</v>
      </c>
      <c r="E85" s="93" t="s">
        <v>228</v>
      </c>
      <c r="F85" s="1"/>
    </row>
    <row r="86" spans="1:6" s="70" customFormat="1" x14ac:dyDescent="0.2">
      <c r="A86" s="94">
        <v>43500</v>
      </c>
      <c r="B86" s="91">
        <v>24</v>
      </c>
      <c r="C86" s="92" t="s">
        <v>231</v>
      </c>
      <c r="D86" s="92" t="s">
        <v>232</v>
      </c>
      <c r="E86" s="93" t="s">
        <v>233</v>
      </c>
      <c r="F86" s="1"/>
    </row>
    <row r="87" spans="1:6" s="70" customFormat="1" ht="25.5" x14ac:dyDescent="0.2">
      <c r="A87" s="94" t="s">
        <v>210</v>
      </c>
      <c r="B87" s="91">
        <v>579.66</v>
      </c>
      <c r="C87" s="92" t="s">
        <v>211</v>
      </c>
      <c r="D87" s="92" t="s">
        <v>123</v>
      </c>
      <c r="E87" s="93" t="s">
        <v>212</v>
      </c>
      <c r="F87" s="1"/>
    </row>
    <row r="88" spans="1:6" s="70" customFormat="1" x14ac:dyDescent="0.2">
      <c r="A88" s="94" t="s">
        <v>213</v>
      </c>
      <c r="B88" s="91">
        <v>743.5</v>
      </c>
      <c r="C88" s="92" t="s">
        <v>214</v>
      </c>
      <c r="D88" s="92" t="s">
        <v>123</v>
      </c>
      <c r="E88" s="93" t="s">
        <v>151</v>
      </c>
      <c r="F88" s="1"/>
    </row>
    <row r="89" spans="1:6" s="70" customFormat="1" ht="25.5" x14ac:dyDescent="0.2">
      <c r="A89" s="94">
        <v>43510</v>
      </c>
      <c r="B89" s="91">
        <v>59</v>
      </c>
      <c r="C89" s="92" t="s">
        <v>229</v>
      </c>
      <c r="D89" s="92" t="s">
        <v>125</v>
      </c>
      <c r="E89" s="93" t="s">
        <v>174</v>
      </c>
      <c r="F89" s="1"/>
    </row>
    <row r="90" spans="1:6" s="70" customFormat="1" x14ac:dyDescent="0.2">
      <c r="A90" s="94">
        <v>43538</v>
      </c>
      <c r="B90" s="91">
        <v>299.98</v>
      </c>
      <c r="C90" s="92" t="s">
        <v>215</v>
      </c>
      <c r="D90" s="92" t="s">
        <v>123</v>
      </c>
      <c r="E90" s="93" t="s">
        <v>216</v>
      </c>
      <c r="F90" s="1"/>
    </row>
    <row r="91" spans="1:6" s="70" customFormat="1" x14ac:dyDescent="0.2">
      <c r="A91" s="94">
        <v>43538</v>
      </c>
      <c r="B91" s="91">
        <v>9</v>
      </c>
      <c r="C91" s="92" t="s">
        <v>215</v>
      </c>
      <c r="D91" s="92" t="s">
        <v>238</v>
      </c>
      <c r="E91" s="93" t="s">
        <v>239</v>
      </c>
      <c r="F91" s="1"/>
    </row>
    <row r="92" spans="1:6" s="70" customFormat="1" x14ac:dyDescent="0.2">
      <c r="A92" s="94">
        <v>43538</v>
      </c>
      <c r="B92" s="91">
        <v>84.9</v>
      </c>
      <c r="C92" s="92" t="s">
        <v>240</v>
      </c>
      <c r="D92" s="92" t="s">
        <v>125</v>
      </c>
      <c r="E92" s="93" t="s">
        <v>151</v>
      </c>
      <c r="F92" s="1"/>
    </row>
    <row r="93" spans="1:6" s="70" customFormat="1" x14ac:dyDescent="0.2">
      <c r="A93" s="94">
        <v>43543</v>
      </c>
      <c r="B93" s="91">
        <v>324.72000000000003</v>
      </c>
      <c r="C93" s="92" t="s">
        <v>217</v>
      </c>
      <c r="D93" s="92" t="s">
        <v>123</v>
      </c>
      <c r="E93" s="93" t="s">
        <v>154</v>
      </c>
      <c r="F93" s="1"/>
    </row>
    <row r="94" spans="1:6" s="70" customFormat="1" x14ac:dyDescent="0.2">
      <c r="A94" s="94">
        <v>43543</v>
      </c>
      <c r="B94" s="91">
        <v>67</v>
      </c>
      <c r="C94" s="92" t="s">
        <v>236</v>
      </c>
      <c r="D94" s="92" t="s">
        <v>125</v>
      </c>
      <c r="E94" s="93" t="s">
        <v>154</v>
      </c>
      <c r="F94" s="1"/>
    </row>
    <row r="95" spans="1:6" s="70" customFormat="1" x14ac:dyDescent="0.2">
      <c r="A95" s="94">
        <v>43543</v>
      </c>
      <c r="B95" s="91">
        <v>8.85</v>
      </c>
      <c r="C95" s="92" t="s">
        <v>235</v>
      </c>
      <c r="D95" s="92" t="s">
        <v>145</v>
      </c>
      <c r="E95" s="93" t="s">
        <v>154</v>
      </c>
      <c r="F95" s="1"/>
    </row>
    <row r="96" spans="1:6" s="70" customFormat="1" x14ac:dyDescent="0.2">
      <c r="A96" s="94">
        <v>43543</v>
      </c>
      <c r="B96" s="91">
        <v>32.229999999999997</v>
      </c>
      <c r="C96" s="92" t="s">
        <v>234</v>
      </c>
      <c r="D96" s="92" t="s">
        <v>145</v>
      </c>
      <c r="E96" s="93" t="s">
        <v>154</v>
      </c>
      <c r="F96" s="1"/>
    </row>
    <row r="97" spans="1:6" s="70" customFormat="1" x14ac:dyDescent="0.2">
      <c r="A97" s="94">
        <v>43543</v>
      </c>
      <c r="B97" s="91">
        <v>42</v>
      </c>
      <c r="C97" s="92" t="s">
        <v>217</v>
      </c>
      <c r="D97" s="92" t="s">
        <v>237</v>
      </c>
      <c r="E97" s="93" t="s">
        <v>174</v>
      </c>
      <c r="F97" s="1"/>
    </row>
    <row r="98" spans="1:6" s="70" customFormat="1" x14ac:dyDescent="0.2">
      <c r="A98" s="94" t="s">
        <v>218</v>
      </c>
      <c r="B98" s="91">
        <v>395.01</v>
      </c>
      <c r="C98" s="92" t="s">
        <v>219</v>
      </c>
      <c r="D98" s="92" t="s">
        <v>123</v>
      </c>
      <c r="E98" s="93" t="s">
        <v>151</v>
      </c>
      <c r="F98" s="1"/>
    </row>
    <row r="99" spans="1:6" s="70" customFormat="1" x14ac:dyDescent="0.2">
      <c r="A99" s="94">
        <v>43544</v>
      </c>
      <c r="B99" s="91">
        <v>93.9</v>
      </c>
      <c r="C99" s="92" t="s">
        <v>244</v>
      </c>
      <c r="D99" s="92" t="s">
        <v>125</v>
      </c>
      <c r="E99" s="93" t="s">
        <v>151</v>
      </c>
      <c r="F99" s="1"/>
    </row>
    <row r="100" spans="1:6" s="70" customFormat="1" x14ac:dyDescent="0.2">
      <c r="A100" s="94">
        <v>43544</v>
      </c>
      <c r="B100" s="91">
        <v>39</v>
      </c>
      <c r="C100" s="92" t="s">
        <v>245</v>
      </c>
      <c r="D100" s="92" t="s">
        <v>237</v>
      </c>
      <c r="E100" s="93" t="s">
        <v>174</v>
      </c>
      <c r="F100" s="1"/>
    </row>
    <row r="101" spans="1:6" s="70" customFormat="1" x14ac:dyDescent="0.2">
      <c r="A101" s="94">
        <v>43546</v>
      </c>
      <c r="B101" s="91">
        <v>35.4</v>
      </c>
      <c r="C101" s="92" t="s">
        <v>241</v>
      </c>
      <c r="D101" s="92" t="s">
        <v>125</v>
      </c>
      <c r="E101" s="93" t="s">
        <v>174</v>
      </c>
      <c r="F101" s="1"/>
    </row>
    <row r="102" spans="1:6" s="70" customFormat="1" x14ac:dyDescent="0.2">
      <c r="A102" s="94"/>
      <c r="B102" s="91"/>
      <c r="C102" s="92"/>
      <c r="D102" s="92"/>
      <c r="E102" s="93"/>
      <c r="F102" s="1"/>
    </row>
    <row r="103" spans="1:6" s="70" customFormat="1" x14ac:dyDescent="0.2">
      <c r="A103" s="94">
        <v>43546</v>
      </c>
      <c r="B103" s="91">
        <v>641.53</v>
      </c>
      <c r="C103" s="92" t="s">
        <v>220</v>
      </c>
      <c r="D103" s="92" t="s">
        <v>123</v>
      </c>
      <c r="E103" s="93" t="s">
        <v>154</v>
      </c>
      <c r="F103" s="1"/>
    </row>
    <row r="104" spans="1:6" s="70" customFormat="1" x14ac:dyDescent="0.2">
      <c r="A104" s="94">
        <v>43546</v>
      </c>
      <c r="B104" s="91">
        <v>15.1</v>
      </c>
      <c r="C104" s="92" t="s">
        <v>242</v>
      </c>
      <c r="D104" s="92" t="s">
        <v>125</v>
      </c>
      <c r="E104" s="93" t="s">
        <v>154</v>
      </c>
      <c r="F104" s="1"/>
    </row>
    <row r="105" spans="1:6" s="70" customFormat="1" x14ac:dyDescent="0.2">
      <c r="A105" s="94">
        <v>43546</v>
      </c>
      <c r="B105" s="91">
        <v>62.9</v>
      </c>
      <c r="C105" s="92" t="s">
        <v>243</v>
      </c>
      <c r="D105" s="92" t="s">
        <v>125</v>
      </c>
      <c r="E105" s="93" t="s">
        <v>154</v>
      </c>
      <c r="F105" s="1"/>
    </row>
    <row r="106" spans="1:6" s="70" customFormat="1" x14ac:dyDescent="0.2">
      <c r="A106" s="94">
        <v>43552</v>
      </c>
      <c r="B106" s="91">
        <v>49.2</v>
      </c>
      <c r="C106" s="92" t="s">
        <v>247</v>
      </c>
      <c r="D106" s="92" t="s">
        <v>125</v>
      </c>
      <c r="E106" s="93" t="s">
        <v>174</v>
      </c>
      <c r="F106" s="1"/>
    </row>
    <row r="107" spans="1:6" s="70" customFormat="1" x14ac:dyDescent="0.2">
      <c r="A107" s="94" t="s">
        <v>221</v>
      </c>
      <c r="B107" s="91">
        <v>704.89</v>
      </c>
      <c r="C107" s="92" t="s">
        <v>222</v>
      </c>
      <c r="D107" s="92" t="s">
        <v>123</v>
      </c>
      <c r="E107" s="93" t="s">
        <v>151</v>
      </c>
      <c r="F107" s="1"/>
    </row>
    <row r="108" spans="1:6" s="70" customFormat="1" ht="25.5" x14ac:dyDescent="0.2">
      <c r="A108" s="94">
        <v>43556</v>
      </c>
      <c r="B108" s="91">
        <v>49</v>
      </c>
      <c r="C108" s="92" t="s">
        <v>246</v>
      </c>
      <c r="D108" s="92" t="s">
        <v>125</v>
      </c>
      <c r="E108" s="93" t="s">
        <v>174</v>
      </c>
      <c r="F108" s="1"/>
    </row>
    <row r="109" spans="1:6" s="70" customFormat="1" x14ac:dyDescent="0.2">
      <c r="A109" s="94">
        <v>43559</v>
      </c>
      <c r="B109" s="91">
        <v>39.200000000000003</v>
      </c>
      <c r="C109" s="92" t="s">
        <v>249</v>
      </c>
      <c r="D109" s="92" t="s">
        <v>125</v>
      </c>
      <c r="E109" s="93" t="s">
        <v>174</v>
      </c>
      <c r="F109" s="1"/>
    </row>
    <row r="110" spans="1:6" s="70" customFormat="1" x14ac:dyDescent="0.2">
      <c r="A110" s="94" t="s">
        <v>223</v>
      </c>
      <c r="B110" s="91">
        <v>641.53</v>
      </c>
      <c r="C110" s="92" t="s">
        <v>224</v>
      </c>
      <c r="D110" s="92" t="s">
        <v>123</v>
      </c>
      <c r="E110" s="93" t="s">
        <v>151</v>
      </c>
      <c r="F110" s="1"/>
    </row>
    <row r="111" spans="1:6" s="70" customFormat="1" x14ac:dyDescent="0.2">
      <c r="A111" s="94">
        <v>43562</v>
      </c>
      <c r="B111" s="91">
        <v>36.200000000000003</v>
      </c>
      <c r="C111" s="92" t="s">
        <v>250</v>
      </c>
      <c r="D111" s="92" t="s">
        <v>125</v>
      </c>
      <c r="E111" s="93" t="s">
        <v>174</v>
      </c>
      <c r="F111" s="1"/>
    </row>
    <row r="112" spans="1:6" s="70" customFormat="1" x14ac:dyDescent="0.2">
      <c r="A112" s="94"/>
      <c r="B112" s="91"/>
      <c r="C112" s="92"/>
      <c r="D112" s="92"/>
      <c r="E112" s="93"/>
      <c r="F112" s="1"/>
    </row>
    <row r="113" spans="1:6" s="70" customFormat="1" ht="25.5" x14ac:dyDescent="0.2">
      <c r="A113" s="94">
        <v>43565</v>
      </c>
      <c r="B113" s="91">
        <v>46.3</v>
      </c>
      <c r="C113" s="92" t="s">
        <v>251</v>
      </c>
      <c r="D113" s="92" t="s">
        <v>125</v>
      </c>
      <c r="E113" s="93" t="s">
        <v>174</v>
      </c>
      <c r="F113" s="1"/>
    </row>
    <row r="114" spans="1:6" s="70" customFormat="1" ht="25.5" x14ac:dyDescent="0.2">
      <c r="A114" s="94" t="s">
        <v>261</v>
      </c>
      <c r="B114" s="91">
        <v>839.53</v>
      </c>
      <c r="C114" s="92" t="s">
        <v>262</v>
      </c>
      <c r="D114" s="92" t="s">
        <v>123</v>
      </c>
      <c r="E114" s="93" t="s">
        <v>151</v>
      </c>
      <c r="F114" s="1"/>
    </row>
    <row r="115" spans="1:6" s="70" customFormat="1" x14ac:dyDescent="0.2">
      <c r="A115" s="94">
        <v>43566</v>
      </c>
      <c r="B115" s="91">
        <v>25.5</v>
      </c>
      <c r="C115" s="92" t="s">
        <v>253</v>
      </c>
      <c r="D115" s="92" t="s">
        <v>136</v>
      </c>
      <c r="E115" s="93" t="s">
        <v>151</v>
      </c>
      <c r="F115" s="1"/>
    </row>
    <row r="116" spans="1:6" s="70" customFormat="1" ht="25.5" x14ac:dyDescent="0.2">
      <c r="A116" s="94">
        <v>43570</v>
      </c>
      <c r="B116" s="91">
        <v>44.9</v>
      </c>
      <c r="C116" s="92" t="s">
        <v>252</v>
      </c>
      <c r="D116" s="92" t="s">
        <v>125</v>
      </c>
      <c r="E116" s="93" t="s">
        <v>174</v>
      </c>
      <c r="F116" s="1"/>
    </row>
    <row r="117" spans="1:6" s="70" customFormat="1" ht="25.5" x14ac:dyDescent="0.2">
      <c r="A117" s="94">
        <v>43594</v>
      </c>
      <c r="B117" s="91">
        <v>42.1</v>
      </c>
      <c r="C117" s="92" t="s">
        <v>280</v>
      </c>
      <c r="D117" s="92" t="s">
        <v>125</v>
      </c>
      <c r="E117" s="93" t="s">
        <v>174</v>
      </c>
      <c r="F117" s="1"/>
    </row>
    <row r="118" spans="1:6" s="70" customFormat="1" x14ac:dyDescent="0.2">
      <c r="A118" s="94" t="s">
        <v>254</v>
      </c>
      <c r="B118" s="91">
        <v>582.14</v>
      </c>
      <c r="C118" s="92" t="s">
        <v>255</v>
      </c>
      <c r="D118" s="92" t="s">
        <v>123</v>
      </c>
      <c r="E118" s="93" t="s">
        <v>151</v>
      </c>
      <c r="F118" s="1"/>
    </row>
    <row r="119" spans="1:6" s="70" customFormat="1" x14ac:dyDescent="0.2">
      <c r="A119" s="94">
        <v>43594</v>
      </c>
      <c r="B119" s="91">
        <v>44.9</v>
      </c>
      <c r="C119" s="92" t="s">
        <v>281</v>
      </c>
      <c r="D119" s="92" t="s">
        <v>125</v>
      </c>
      <c r="E119" s="93" t="s">
        <v>151</v>
      </c>
      <c r="F119" s="1"/>
    </row>
    <row r="120" spans="1:6" s="70" customFormat="1" ht="25.5" x14ac:dyDescent="0.2">
      <c r="A120" s="94">
        <v>43597</v>
      </c>
      <c r="B120" s="91">
        <v>38.700000000000003</v>
      </c>
      <c r="C120" s="92" t="s">
        <v>282</v>
      </c>
      <c r="D120" s="92" t="s">
        <v>125</v>
      </c>
      <c r="E120" s="93" t="s">
        <v>174</v>
      </c>
      <c r="F120" s="1"/>
    </row>
    <row r="121" spans="1:6" s="70" customFormat="1" x14ac:dyDescent="0.2">
      <c r="A121" s="94">
        <v>43605</v>
      </c>
      <c r="B121" s="91">
        <v>39</v>
      </c>
      <c r="C121" s="92" t="s">
        <v>290</v>
      </c>
      <c r="D121" s="92" t="s">
        <v>125</v>
      </c>
      <c r="E121" s="93" t="s">
        <v>174</v>
      </c>
      <c r="F121" s="1"/>
    </row>
    <row r="122" spans="1:6" s="70" customFormat="1" ht="25.5" x14ac:dyDescent="0.2">
      <c r="A122" s="94" t="s">
        <v>263</v>
      </c>
      <c r="B122" s="91">
        <v>384.12</v>
      </c>
      <c r="C122" s="92" t="s">
        <v>264</v>
      </c>
      <c r="D122" s="92" t="s">
        <v>123</v>
      </c>
      <c r="E122" s="93" t="s">
        <v>151</v>
      </c>
      <c r="F122" s="1"/>
    </row>
    <row r="123" spans="1:6" s="70" customFormat="1" ht="25.5" x14ac:dyDescent="0.2">
      <c r="A123" s="94">
        <v>43607</v>
      </c>
      <c r="B123" s="91">
        <v>50.5</v>
      </c>
      <c r="C123" s="92" t="s">
        <v>291</v>
      </c>
      <c r="D123" s="92" t="s">
        <v>125</v>
      </c>
      <c r="E123" s="93" t="s">
        <v>174</v>
      </c>
      <c r="F123" s="1"/>
    </row>
    <row r="124" spans="1:6" s="70" customFormat="1" x14ac:dyDescent="0.2">
      <c r="A124" s="94">
        <v>43622</v>
      </c>
      <c r="B124" s="91">
        <v>374.21</v>
      </c>
      <c r="C124" s="92" t="s">
        <v>265</v>
      </c>
      <c r="D124" s="92" t="s">
        <v>123</v>
      </c>
      <c r="E124" s="93" t="s">
        <v>154</v>
      </c>
      <c r="F124" s="1"/>
    </row>
    <row r="125" spans="1:6" s="70" customFormat="1" x14ac:dyDescent="0.2">
      <c r="A125" s="94">
        <v>43622</v>
      </c>
      <c r="B125" s="91">
        <v>71.5</v>
      </c>
      <c r="C125" s="92" t="s">
        <v>295</v>
      </c>
      <c r="D125" s="92" t="s">
        <v>125</v>
      </c>
      <c r="E125" s="93" t="s">
        <v>154</v>
      </c>
      <c r="F125" s="1"/>
    </row>
    <row r="126" spans="1:6" s="70" customFormat="1" x14ac:dyDescent="0.2">
      <c r="A126" s="94">
        <v>43622</v>
      </c>
      <c r="B126" s="91">
        <v>39</v>
      </c>
      <c r="C126" s="92" t="s">
        <v>296</v>
      </c>
      <c r="D126" s="92" t="s">
        <v>297</v>
      </c>
      <c r="E126" s="93" t="s">
        <v>174</v>
      </c>
      <c r="F126" s="1"/>
    </row>
    <row r="127" spans="1:6" s="70" customFormat="1" x14ac:dyDescent="0.2">
      <c r="A127" s="94">
        <v>43626</v>
      </c>
      <c r="B127" s="91">
        <v>397.99</v>
      </c>
      <c r="C127" s="92" t="s">
        <v>266</v>
      </c>
      <c r="D127" s="92" t="s">
        <v>123</v>
      </c>
      <c r="E127" s="93" t="s">
        <v>164</v>
      </c>
      <c r="F127" s="1"/>
    </row>
    <row r="128" spans="1:6" s="70" customFormat="1" x14ac:dyDescent="0.2">
      <c r="A128" s="94">
        <v>43626</v>
      </c>
      <c r="B128" s="91">
        <v>39.1</v>
      </c>
      <c r="C128" s="92" t="s">
        <v>292</v>
      </c>
      <c r="D128" s="92" t="s">
        <v>125</v>
      </c>
      <c r="E128" s="93" t="s">
        <v>174</v>
      </c>
      <c r="F128" s="1"/>
    </row>
    <row r="129" spans="1:6" s="70" customFormat="1" x14ac:dyDescent="0.2">
      <c r="A129" s="94">
        <v>43627</v>
      </c>
      <c r="B129" s="91">
        <v>29.8</v>
      </c>
      <c r="C129" s="92" t="s">
        <v>293</v>
      </c>
      <c r="D129" s="92" t="s">
        <v>125</v>
      </c>
      <c r="E129" s="93" t="s">
        <v>174</v>
      </c>
      <c r="F129" s="1"/>
    </row>
    <row r="130" spans="1:6" s="70" customFormat="1" x14ac:dyDescent="0.2">
      <c r="A130" s="94">
        <v>43627</v>
      </c>
      <c r="B130" s="91">
        <v>463.32</v>
      </c>
      <c r="C130" s="92" t="s">
        <v>267</v>
      </c>
      <c r="D130" s="92" t="s">
        <v>123</v>
      </c>
      <c r="E130" s="93" t="s">
        <v>268</v>
      </c>
      <c r="F130" s="1"/>
    </row>
    <row r="131" spans="1:6" s="70" customFormat="1" x14ac:dyDescent="0.2">
      <c r="A131" s="94">
        <v>43627</v>
      </c>
      <c r="B131" s="91">
        <v>35.799999999999997</v>
      </c>
      <c r="C131" s="92" t="s">
        <v>294</v>
      </c>
      <c r="D131" s="92" t="s">
        <v>125</v>
      </c>
      <c r="E131" s="93" t="s">
        <v>174</v>
      </c>
      <c r="F131" s="1"/>
    </row>
    <row r="132" spans="1:6" s="70" customFormat="1" ht="25.5" x14ac:dyDescent="0.2">
      <c r="A132" s="94">
        <v>43629</v>
      </c>
      <c r="B132" s="91">
        <v>43.8</v>
      </c>
      <c r="C132" s="92" t="s">
        <v>298</v>
      </c>
      <c r="D132" s="92" t="s">
        <v>125</v>
      </c>
      <c r="E132" s="93" t="s">
        <v>174</v>
      </c>
      <c r="F132" s="1"/>
    </row>
    <row r="133" spans="1:6" s="70" customFormat="1" x14ac:dyDescent="0.2">
      <c r="A133" s="94" t="s">
        <v>269</v>
      </c>
      <c r="B133" s="91">
        <v>413.81</v>
      </c>
      <c r="C133" s="92" t="s">
        <v>270</v>
      </c>
      <c r="D133" s="92" t="s">
        <v>123</v>
      </c>
      <c r="E133" s="93" t="s">
        <v>128</v>
      </c>
      <c r="F133" s="1"/>
    </row>
    <row r="134" spans="1:6" s="70" customFormat="1" ht="25.5" x14ac:dyDescent="0.2">
      <c r="A134" s="94">
        <v>43632</v>
      </c>
      <c r="B134" s="91">
        <v>37.299999999999997</v>
      </c>
      <c r="C134" s="92" t="s">
        <v>299</v>
      </c>
      <c r="D134" s="92" t="s">
        <v>125</v>
      </c>
      <c r="E134" s="93" t="s">
        <v>174</v>
      </c>
      <c r="F134" s="1"/>
    </row>
    <row r="135" spans="1:6" s="70" customFormat="1" ht="25.5" x14ac:dyDescent="0.2">
      <c r="A135" s="94" t="s">
        <v>271</v>
      </c>
      <c r="B135" s="91">
        <v>245.51</v>
      </c>
      <c r="C135" s="92" t="s">
        <v>272</v>
      </c>
      <c r="D135" s="92" t="s">
        <v>123</v>
      </c>
      <c r="E135" s="93" t="s">
        <v>128</v>
      </c>
      <c r="F135" s="1"/>
    </row>
    <row r="136" spans="1:6" s="70" customFormat="1" ht="25.5" x14ac:dyDescent="0.2">
      <c r="A136" s="94">
        <v>43635</v>
      </c>
      <c r="B136" s="91">
        <v>91.1</v>
      </c>
      <c r="C136" s="92" t="s">
        <v>301</v>
      </c>
      <c r="D136" s="92" t="s">
        <v>125</v>
      </c>
      <c r="E136" s="93" t="s">
        <v>151</v>
      </c>
      <c r="F136" s="1"/>
    </row>
    <row r="137" spans="1:6" s="70" customFormat="1" ht="25.5" x14ac:dyDescent="0.2">
      <c r="A137" s="94">
        <v>43635</v>
      </c>
      <c r="B137" s="91">
        <v>25.07</v>
      </c>
      <c r="C137" s="92" t="s">
        <v>300</v>
      </c>
      <c r="D137" s="92" t="s">
        <v>145</v>
      </c>
      <c r="E137" s="93" t="s">
        <v>151</v>
      </c>
      <c r="F137" s="1"/>
    </row>
    <row r="138" spans="1:6" s="70" customFormat="1" ht="25.5" x14ac:dyDescent="0.2">
      <c r="A138" s="94">
        <v>43636</v>
      </c>
      <c r="B138" s="91">
        <v>39</v>
      </c>
      <c r="C138" s="92" t="s">
        <v>302</v>
      </c>
      <c r="D138" s="92" t="s">
        <v>297</v>
      </c>
      <c r="E138" s="93" t="s">
        <v>174</v>
      </c>
      <c r="F138" s="1"/>
    </row>
    <row r="139" spans="1:6" s="70" customFormat="1" x14ac:dyDescent="0.2">
      <c r="A139" s="94">
        <v>43636</v>
      </c>
      <c r="B139" s="91">
        <v>45.8</v>
      </c>
      <c r="C139" s="92" t="s">
        <v>303</v>
      </c>
      <c r="D139" s="92" t="s">
        <v>125</v>
      </c>
      <c r="E139" s="93" t="s">
        <v>174</v>
      </c>
      <c r="F139" s="1"/>
    </row>
    <row r="140" spans="1:6" s="70" customFormat="1" x14ac:dyDescent="0.2">
      <c r="A140" s="94" t="s">
        <v>274</v>
      </c>
      <c r="B140" s="91">
        <v>275.23</v>
      </c>
      <c r="C140" s="92" t="s">
        <v>273</v>
      </c>
      <c r="D140" s="92" t="s">
        <v>123</v>
      </c>
      <c r="E140" s="93" t="s">
        <v>128</v>
      </c>
      <c r="F140" s="1"/>
    </row>
    <row r="141" spans="1:6" s="70" customFormat="1" x14ac:dyDescent="0.2">
      <c r="A141" s="94">
        <v>43640</v>
      </c>
      <c r="B141" s="91">
        <v>44.8</v>
      </c>
      <c r="C141" s="92" t="s">
        <v>304</v>
      </c>
      <c r="D141" s="92" t="s">
        <v>125</v>
      </c>
      <c r="E141" s="93" t="s">
        <v>174</v>
      </c>
      <c r="F141" s="1"/>
    </row>
    <row r="142" spans="1:6" s="70" customFormat="1" ht="25.5" x14ac:dyDescent="0.2">
      <c r="A142" s="94">
        <v>43643</v>
      </c>
      <c r="B142" s="91">
        <v>44.7</v>
      </c>
      <c r="C142" s="92" t="s">
        <v>305</v>
      </c>
      <c r="D142" s="92" t="s">
        <v>125</v>
      </c>
      <c r="E142" s="93" t="s">
        <v>174</v>
      </c>
      <c r="F142" s="1"/>
    </row>
    <row r="143" spans="1:6" s="70" customFormat="1" x14ac:dyDescent="0.2">
      <c r="A143" s="94" t="s">
        <v>275</v>
      </c>
      <c r="B143" s="91">
        <v>265.32</v>
      </c>
      <c r="C143" s="92" t="s">
        <v>276</v>
      </c>
      <c r="D143" s="92" t="s">
        <v>123</v>
      </c>
      <c r="E143" s="93" t="s">
        <v>151</v>
      </c>
      <c r="F143" s="1"/>
    </row>
    <row r="144" spans="1:6" s="70" customFormat="1" ht="25.5" x14ac:dyDescent="0.2">
      <c r="A144" s="94">
        <v>43646</v>
      </c>
      <c r="B144" s="91">
        <v>36</v>
      </c>
      <c r="C144" s="92" t="s">
        <v>306</v>
      </c>
      <c r="D144" s="92" t="s">
        <v>125</v>
      </c>
      <c r="E144" s="93" t="s">
        <v>174</v>
      </c>
      <c r="F144" s="1"/>
    </row>
    <row r="145" spans="1:6" s="70" customFormat="1" x14ac:dyDescent="0.2">
      <c r="A145" s="94"/>
      <c r="B145" s="91"/>
      <c r="C145" s="92"/>
      <c r="D145" s="92"/>
      <c r="E145" s="93"/>
      <c r="F145" s="1"/>
    </row>
    <row r="146" spans="1:6" s="70" customFormat="1" hidden="1" x14ac:dyDescent="0.2">
      <c r="A146" s="94"/>
      <c r="B146" s="91"/>
      <c r="C146" s="92"/>
      <c r="D146" s="92"/>
      <c r="E146" s="93"/>
      <c r="F146" s="1"/>
    </row>
    <row r="147" spans="1:6" ht="19.5" customHeight="1" x14ac:dyDescent="0.2">
      <c r="A147" s="106" t="s">
        <v>106</v>
      </c>
      <c r="B147" s="107">
        <f>SUM(B41:B146)</f>
        <v>19738.409999999993</v>
      </c>
      <c r="C147" s="108" t="str">
        <f>IF(SUBTOTAL(3,B41:B146)=SUBTOTAL(103,B41:B146),'Summary and sign-off'!$A$47,'Summary and sign-off'!$A$48)</f>
        <v>Check - there are no hidden rows with data</v>
      </c>
      <c r="D147" s="140" t="str">
        <f>IF('Summary and sign-off'!F55='Summary and sign-off'!F53,'Summary and sign-off'!A50,'Summary and sign-off'!A49)</f>
        <v>Check - each entry provides sufficient information</v>
      </c>
      <c r="E147" s="140"/>
      <c r="F147" s="48"/>
    </row>
    <row r="148" spans="1:6" ht="10.5" customHeight="1" x14ac:dyDescent="0.2">
      <c r="A148" s="29"/>
      <c r="B148" s="24"/>
      <c r="C148" s="29"/>
      <c r="D148" s="29"/>
      <c r="E148" s="29"/>
      <c r="F148" s="29"/>
    </row>
    <row r="149" spans="1:6" ht="24.75" customHeight="1" x14ac:dyDescent="0.2">
      <c r="A149" s="141" t="s">
        <v>28</v>
      </c>
      <c r="B149" s="141"/>
      <c r="C149" s="141"/>
      <c r="D149" s="141"/>
      <c r="E149" s="141"/>
      <c r="F149" s="48"/>
    </row>
    <row r="150" spans="1:6" ht="27" customHeight="1" x14ac:dyDescent="0.2">
      <c r="A150" s="37" t="s">
        <v>33</v>
      </c>
      <c r="B150" s="37" t="s">
        <v>15</v>
      </c>
      <c r="C150" s="37" t="s">
        <v>100</v>
      </c>
      <c r="D150" s="37" t="s">
        <v>55</v>
      </c>
      <c r="E150" s="37" t="s">
        <v>45</v>
      </c>
      <c r="F150" s="51"/>
    </row>
    <row r="151" spans="1:6" s="70" customFormat="1" hidden="1" x14ac:dyDescent="0.2">
      <c r="A151" s="94"/>
      <c r="B151" s="91"/>
      <c r="C151" s="92"/>
      <c r="D151" s="92"/>
      <c r="E151" s="93"/>
      <c r="F151" s="1"/>
    </row>
    <row r="152" spans="1:6" s="70" customFormat="1" x14ac:dyDescent="0.2">
      <c r="A152" s="94">
        <v>43347</v>
      </c>
      <c r="B152" s="91">
        <v>12.3</v>
      </c>
      <c r="C152" s="92" t="s">
        <v>173</v>
      </c>
      <c r="D152" s="92" t="s">
        <v>125</v>
      </c>
      <c r="E152" s="93" t="s">
        <v>174</v>
      </c>
      <c r="F152" s="1"/>
    </row>
    <row r="153" spans="1:6" s="70" customFormat="1" ht="25.5" x14ac:dyDescent="0.2">
      <c r="A153" s="94">
        <v>43362</v>
      </c>
      <c r="B153" s="91">
        <v>29.6</v>
      </c>
      <c r="C153" s="92" t="s">
        <v>175</v>
      </c>
      <c r="D153" s="92" t="s">
        <v>125</v>
      </c>
      <c r="E153" s="93" t="s">
        <v>174</v>
      </c>
      <c r="F153" s="1"/>
    </row>
    <row r="154" spans="1:6" s="70" customFormat="1" ht="25.5" x14ac:dyDescent="0.2">
      <c r="A154" s="94">
        <v>43362</v>
      </c>
      <c r="B154" s="91">
        <v>15.5</v>
      </c>
      <c r="C154" s="92" t="s">
        <v>176</v>
      </c>
      <c r="D154" s="92" t="s">
        <v>125</v>
      </c>
      <c r="E154" s="93" t="s">
        <v>174</v>
      </c>
      <c r="F154" s="1"/>
    </row>
    <row r="155" spans="1:6" s="70" customFormat="1" ht="25.5" x14ac:dyDescent="0.2">
      <c r="A155" s="94">
        <v>43377</v>
      </c>
      <c r="B155" s="91">
        <v>12.6</v>
      </c>
      <c r="C155" s="92" t="s">
        <v>186</v>
      </c>
      <c r="D155" s="92" t="s">
        <v>125</v>
      </c>
      <c r="E155" s="93" t="s">
        <v>174</v>
      </c>
      <c r="F155" s="1"/>
    </row>
    <row r="156" spans="1:6" s="70" customFormat="1" ht="25.5" x14ac:dyDescent="0.2">
      <c r="A156" s="94">
        <v>43377</v>
      </c>
      <c r="B156" s="91">
        <v>12.9</v>
      </c>
      <c r="C156" s="92" t="s">
        <v>185</v>
      </c>
      <c r="D156" s="92" t="s">
        <v>125</v>
      </c>
      <c r="E156" s="93" t="s">
        <v>174</v>
      </c>
      <c r="F156" s="1"/>
    </row>
    <row r="157" spans="1:6" s="70" customFormat="1" x14ac:dyDescent="0.2">
      <c r="A157" s="94">
        <v>43390</v>
      </c>
      <c r="B157" s="91">
        <v>13.1</v>
      </c>
      <c r="C157" s="92" t="s">
        <v>190</v>
      </c>
      <c r="D157" s="92" t="s">
        <v>125</v>
      </c>
      <c r="E157" s="93" t="s">
        <v>174</v>
      </c>
      <c r="F157" s="1"/>
    </row>
    <row r="158" spans="1:6" s="70" customFormat="1" x14ac:dyDescent="0.2">
      <c r="A158" s="94">
        <v>43432</v>
      </c>
      <c r="B158" s="91">
        <v>11</v>
      </c>
      <c r="C158" s="92" t="s">
        <v>198</v>
      </c>
      <c r="D158" s="92" t="s">
        <v>125</v>
      </c>
      <c r="E158" s="93" t="s">
        <v>174</v>
      </c>
      <c r="F158" s="1"/>
    </row>
    <row r="159" spans="1:6" s="70" customFormat="1" x14ac:dyDescent="0.2">
      <c r="A159" s="94">
        <v>43439</v>
      </c>
      <c r="B159" s="91">
        <v>10.6</v>
      </c>
      <c r="C159" s="92" t="s">
        <v>199</v>
      </c>
      <c r="D159" s="92" t="s">
        <v>125</v>
      </c>
      <c r="E159" s="93" t="s">
        <v>174</v>
      </c>
      <c r="F159" s="1"/>
    </row>
    <row r="160" spans="1:6" s="70" customFormat="1" x14ac:dyDescent="0.2">
      <c r="A160" s="94">
        <v>43446</v>
      </c>
      <c r="B160" s="91">
        <v>13.4</v>
      </c>
      <c r="C160" s="92" t="s">
        <v>201</v>
      </c>
      <c r="D160" s="92" t="s">
        <v>125</v>
      </c>
      <c r="E160" s="93" t="s">
        <v>174</v>
      </c>
      <c r="F160" s="1"/>
    </row>
    <row r="161" spans="1:6" s="70" customFormat="1" x14ac:dyDescent="0.2">
      <c r="A161" s="94">
        <v>43446</v>
      </c>
      <c r="B161" s="91">
        <v>14.08</v>
      </c>
      <c r="C161" s="92" t="s">
        <v>200</v>
      </c>
      <c r="D161" s="92" t="s">
        <v>145</v>
      </c>
      <c r="E161" s="93" t="s">
        <v>174</v>
      </c>
      <c r="F161" s="1"/>
    </row>
    <row r="162" spans="1:6" s="70" customFormat="1" x14ac:dyDescent="0.2">
      <c r="A162" s="94">
        <v>43481</v>
      </c>
      <c r="B162" s="91">
        <v>14</v>
      </c>
      <c r="C162" s="92" t="s">
        <v>202</v>
      </c>
      <c r="D162" s="92" t="s">
        <v>203</v>
      </c>
      <c r="E162" s="93" t="s">
        <v>128</v>
      </c>
      <c r="F162" s="1"/>
    </row>
    <row r="163" spans="1:6" s="70" customFormat="1" x14ac:dyDescent="0.2">
      <c r="A163" s="94">
        <v>43509</v>
      </c>
      <c r="B163" s="91">
        <v>10.7</v>
      </c>
      <c r="C163" s="92" t="s">
        <v>225</v>
      </c>
      <c r="D163" s="92" t="s">
        <v>125</v>
      </c>
      <c r="E163" s="93" t="s">
        <v>174</v>
      </c>
      <c r="F163" s="1"/>
    </row>
    <row r="164" spans="1:6" s="70" customFormat="1" x14ac:dyDescent="0.2">
      <c r="A164" s="94">
        <v>43539</v>
      </c>
      <c r="B164" s="91">
        <v>10.9</v>
      </c>
      <c r="C164" s="92" t="s">
        <v>225</v>
      </c>
      <c r="D164" s="92" t="s">
        <v>125</v>
      </c>
      <c r="E164" s="93" t="s">
        <v>174</v>
      </c>
      <c r="F164" s="1"/>
    </row>
    <row r="165" spans="1:6" s="70" customFormat="1" x14ac:dyDescent="0.2">
      <c r="A165" s="94">
        <v>43557</v>
      </c>
      <c r="B165" s="91">
        <v>12</v>
      </c>
      <c r="C165" s="92" t="s">
        <v>248</v>
      </c>
      <c r="D165" s="92" t="s">
        <v>125</v>
      </c>
      <c r="E165" s="93" t="s">
        <v>174</v>
      </c>
      <c r="F165" s="1"/>
    </row>
    <row r="166" spans="1:6" s="70" customFormat="1" x14ac:dyDescent="0.2">
      <c r="A166" s="94">
        <v>43573</v>
      </c>
      <c r="B166" s="91">
        <v>36.799999999999997</v>
      </c>
      <c r="C166" s="92" t="s">
        <v>358</v>
      </c>
      <c r="D166" s="92" t="s">
        <v>125</v>
      </c>
      <c r="E166" s="93" t="s">
        <v>174</v>
      </c>
      <c r="F166" s="1"/>
    </row>
    <row r="167" spans="1:6" s="70" customFormat="1" x14ac:dyDescent="0.2">
      <c r="A167" s="94">
        <v>43593</v>
      </c>
      <c r="B167" s="91">
        <v>17</v>
      </c>
      <c r="C167" s="92" t="s">
        <v>278</v>
      </c>
      <c r="D167" s="92" t="s">
        <v>125</v>
      </c>
      <c r="E167" s="93" t="s">
        <v>174</v>
      </c>
      <c r="F167" s="1"/>
    </row>
    <row r="168" spans="1:6" s="70" customFormat="1" x14ac:dyDescent="0.2">
      <c r="A168" s="94">
        <v>43593</v>
      </c>
      <c r="B168" s="91">
        <v>17.5</v>
      </c>
      <c r="C168" s="92" t="s">
        <v>279</v>
      </c>
      <c r="D168" s="92" t="s">
        <v>125</v>
      </c>
      <c r="E168" s="93" t="s">
        <v>174</v>
      </c>
      <c r="F168" s="1"/>
    </row>
    <row r="169" spans="1:6" s="70" customFormat="1" x14ac:dyDescent="0.2">
      <c r="A169" s="94"/>
      <c r="B169" s="91"/>
      <c r="C169" s="92"/>
      <c r="D169" s="92"/>
      <c r="E169" s="93"/>
      <c r="F169" s="1"/>
    </row>
    <row r="170" spans="1:6" s="70" customFormat="1" x14ac:dyDescent="0.2">
      <c r="A170" s="94"/>
      <c r="B170" s="91"/>
      <c r="C170" s="92"/>
      <c r="D170" s="92"/>
      <c r="E170" s="93"/>
      <c r="F170" s="1"/>
    </row>
    <row r="171" spans="1:6" s="70" customFormat="1" hidden="1" x14ac:dyDescent="0.2">
      <c r="A171" s="94"/>
      <c r="B171" s="91"/>
      <c r="C171" s="92"/>
      <c r="D171" s="92"/>
      <c r="E171" s="93"/>
      <c r="F171" s="1"/>
    </row>
    <row r="172" spans="1:6" ht="19.5" customHeight="1" x14ac:dyDescent="0.2">
      <c r="A172" s="106" t="s">
        <v>103</v>
      </c>
      <c r="B172" s="107">
        <f>SUM(B151:B171)</f>
        <v>263.98</v>
      </c>
      <c r="C172" s="108" t="str">
        <f>IF(SUBTOTAL(3,B151:B171)=SUBTOTAL(103,B151:B171),'Summary and sign-off'!$A$47,'Summary and sign-off'!$A$48)</f>
        <v>Check - there are no hidden rows with data</v>
      </c>
      <c r="D172" s="140" t="str">
        <f>IF('Summary and sign-off'!F56='Summary and sign-off'!F53,'Summary and sign-off'!A50,'Summary and sign-off'!A49)</f>
        <v>Check - each entry provides sufficient information</v>
      </c>
      <c r="E172" s="140"/>
      <c r="F172" s="48"/>
    </row>
    <row r="173" spans="1:6" ht="10.5" customHeight="1" x14ac:dyDescent="0.2">
      <c r="A173" s="29"/>
      <c r="B173" s="78"/>
      <c r="C173" s="24"/>
      <c r="D173" s="29"/>
      <c r="E173" s="29"/>
      <c r="F173" s="29"/>
    </row>
    <row r="174" spans="1:6" ht="34.5" customHeight="1" x14ac:dyDescent="0.2">
      <c r="A174" s="52" t="s">
        <v>1</v>
      </c>
      <c r="B174" s="79">
        <f>B37+B147+B172</f>
        <v>26027.619999999992</v>
      </c>
      <c r="C174" s="53"/>
      <c r="D174" s="53"/>
      <c r="E174" s="53"/>
      <c r="F174" s="28"/>
    </row>
    <row r="175" spans="1:6" x14ac:dyDescent="0.2">
      <c r="A175" s="29"/>
      <c r="B175" s="24"/>
      <c r="C175" s="29"/>
      <c r="D175" s="29"/>
      <c r="E175" s="29"/>
      <c r="F175" s="29"/>
    </row>
    <row r="176" spans="1:6" x14ac:dyDescent="0.2">
      <c r="A176" s="54" t="s">
        <v>7</v>
      </c>
      <c r="B176" s="27"/>
      <c r="C176" s="28"/>
      <c r="D176" s="28"/>
      <c r="E176" s="28"/>
      <c r="F176" s="29"/>
    </row>
    <row r="177" spans="1:6" ht="12.6" customHeight="1" x14ac:dyDescent="0.2">
      <c r="A177" s="25" t="s">
        <v>34</v>
      </c>
      <c r="B177" s="55"/>
      <c r="C177" s="55"/>
      <c r="D177" s="34"/>
      <c r="E177" s="34"/>
      <c r="F177" s="29"/>
    </row>
    <row r="178" spans="1:6" ht="12.95" customHeight="1" x14ac:dyDescent="0.2">
      <c r="A178" s="33" t="s">
        <v>107</v>
      </c>
      <c r="B178" s="29"/>
      <c r="C178" s="34"/>
      <c r="D178" s="29"/>
      <c r="E178" s="34"/>
      <c r="F178" s="29"/>
    </row>
    <row r="179" spans="1:6" x14ac:dyDescent="0.2">
      <c r="A179" s="33" t="s">
        <v>102</v>
      </c>
      <c r="B179" s="34"/>
      <c r="C179" s="34"/>
      <c r="D179" s="34"/>
      <c r="E179" s="56"/>
      <c r="F179" s="48"/>
    </row>
    <row r="180" spans="1:6" x14ac:dyDescent="0.2">
      <c r="A180" s="25" t="s">
        <v>108</v>
      </c>
      <c r="B180" s="27"/>
      <c r="C180" s="28"/>
      <c r="D180" s="28"/>
      <c r="E180" s="28"/>
      <c r="F180" s="29"/>
    </row>
    <row r="181" spans="1:6" ht="12.95" customHeight="1" x14ac:dyDescent="0.2">
      <c r="A181" s="33" t="s">
        <v>101</v>
      </c>
      <c r="B181" s="29"/>
      <c r="C181" s="34"/>
      <c r="D181" s="29"/>
      <c r="E181" s="34"/>
      <c r="F181" s="29"/>
    </row>
    <row r="182" spans="1:6" x14ac:dyDescent="0.2">
      <c r="A182" s="33" t="s">
        <v>104</v>
      </c>
      <c r="B182" s="34"/>
      <c r="C182" s="34"/>
      <c r="D182" s="34"/>
      <c r="E182" s="56"/>
      <c r="F182" s="48"/>
    </row>
    <row r="183" spans="1:6" x14ac:dyDescent="0.2">
      <c r="A183" s="38" t="s">
        <v>116</v>
      </c>
      <c r="B183" s="38"/>
      <c r="C183" s="38"/>
      <c r="D183" s="38"/>
      <c r="E183" s="56"/>
      <c r="F183" s="48"/>
    </row>
    <row r="184" spans="1:6" x14ac:dyDescent="0.2">
      <c r="A184" s="42"/>
      <c r="B184" s="29"/>
      <c r="C184" s="29"/>
      <c r="D184" s="29"/>
      <c r="E184" s="48"/>
      <c r="F184" s="48"/>
    </row>
    <row r="185" spans="1:6" hidden="1" x14ac:dyDescent="0.2">
      <c r="A185" s="42"/>
      <c r="B185" s="29"/>
      <c r="C185" s="29"/>
      <c r="D185" s="29"/>
      <c r="E185" s="48"/>
      <c r="F185" s="48"/>
    </row>
    <row r="186" spans="1:6" hidden="1" x14ac:dyDescent="0.2"/>
    <row r="187" spans="1:6" hidden="1" x14ac:dyDescent="0.2"/>
    <row r="188" spans="1:6" hidden="1" x14ac:dyDescent="0.2"/>
    <row r="189" spans="1:6" hidden="1" x14ac:dyDescent="0.2"/>
    <row r="190" spans="1:6" ht="12.75" hidden="1" customHeight="1" x14ac:dyDescent="0.2"/>
    <row r="191" spans="1:6" hidden="1" x14ac:dyDescent="0.2"/>
    <row r="192" spans="1:6" hidden="1" x14ac:dyDescent="0.2"/>
    <row r="193" spans="1:6" hidden="1" x14ac:dyDescent="0.2">
      <c r="A193" s="57"/>
      <c r="B193" s="48"/>
      <c r="C193" s="48"/>
      <c r="D193" s="48"/>
      <c r="E193" s="48"/>
      <c r="F193" s="48"/>
    </row>
    <row r="194" spans="1:6" hidden="1" x14ac:dyDescent="0.2">
      <c r="A194" s="57"/>
      <c r="B194" s="48"/>
      <c r="C194" s="48"/>
      <c r="D194" s="48"/>
      <c r="E194" s="48"/>
      <c r="F194" s="48"/>
    </row>
    <row r="195" spans="1:6" hidden="1" x14ac:dyDescent="0.2">
      <c r="A195" s="57"/>
      <c r="B195" s="48"/>
      <c r="C195" s="48"/>
      <c r="D195" s="48"/>
      <c r="E195" s="48"/>
      <c r="F195" s="48"/>
    </row>
    <row r="196" spans="1:6" hidden="1" x14ac:dyDescent="0.2">
      <c r="A196" s="57"/>
      <c r="B196" s="48"/>
      <c r="C196" s="48"/>
      <c r="D196" s="48"/>
      <c r="E196" s="48"/>
      <c r="F196" s="48"/>
    </row>
    <row r="197" spans="1:6" hidden="1" x14ac:dyDescent="0.2">
      <c r="A197" s="57"/>
      <c r="B197" s="48"/>
      <c r="C197" s="48"/>
      <c r="D197" s="48"/>
      <c r="E197" s="48"/>
      <c r="F197" s="48"/>
    </row>
    <row r="198" spans="1:6" hidden="1" x14ac:dyDescent="0.2"/>
    <row r="199" spans="1:6" hidden="1" x14ac:dyDescent="0.2"/>
    <row r="200" spans="1:6" hidden="1" x14ac:dyDescent="0.2"/>
    <row r="201" spans="1:6" hidden="1" x14ac:dyDescent="0.2"/>
    <row r="202" spans="1:6" hidden="1" x14ac:dyDescent="0.2"/>
    <row r="203" spans="1:6" hidden="1" x14ac:dyDescent="0.2"/>
    <row r="204" spans="1:6" hidden="1" x14ac:dyDescent="0.2"/>
    <row r="205" spans="1:6" x14ac:dyDescent="0.2"/>
    <row r="206" spans="1:6" x14ac:dyDescent="0.2"/>
    <row r="207" spans="1:6" x14ac:dyDescent="0.2"/>
    <row r="208" spans="1:6" x14ac:dyDescent="0.2"/>
    <row r="209" x14ac:dyDescent="0.2"/>
    <row r="210" x14ac:dyDescent="0.2"/>
    <row r="211" x14ac:dyDescent="0.2"/>
    <row r="212" x14ac:dyDescent="0.2"/>
    <row r="213" x14ac:dyDescent="0.2"/>
    <row r="214" x14ac:dyDescent="0.2"/>
    <row r="215" x14ac:dyDescent="0.2"/>
    <row r="216" x14ac:dyDescent="0.2"/>
    <row r="217" x14ac:dyDescent="0.2"/>
    <row r="218" x14ac:dyDescent="0.2"/>
    <row r="219" x14ac:dyDescent="0.2"/>
    <row r="220" x14ac:dyDescent="0.2"/>
    <row r="221" x14ac:dyDescent="0.2"/>
    <row r="222" x14ac:dyDescent="0.2"/>
    <row r="223" x14ac:dyDescent="0.2"/>
    <row r="224" x14ac:dyDescent="0.2"/>
    <row r="225" x14ac:dyDescent="0.2"/>
    <row r="226" x14ac:dyDescent="0.2"/>
    <row r="227" x14ac:dyDescent="0.2"/>
    <row r="228" x14ac:dyDescent="0.2"/>
    <row r="229" x14ac:dyDescent="0.2"/>
    <row r="230" x14ac:dyDescent="0.2"/>
    <row r="231" x14ac:dyDescent="0.2"/>
    <row r="232" x14ac:dyDescent="0.2"/>
    <row r="233" x14ac:dyDescent="0.2"/>
    <row r="234" x14ac:dyDescent="0.2"/>
    <row r="235" x14ac:dyDescent="0.2"/>
    <row r="236" x14ac:dyDescent="0.2"/>
    <row r="237" x14ac:dyDescent="0.2"/>
    <row r="238" x14ac:dyDescent="0.2"/>
    <row r="239" x14ac:dyDescent="0.2"/>
    <row r="240" x14ac:dyDescent="0.2"/>
    <row r="241" x14ac:dyDescent="0.2"/>
    <row r="242" x14ac:dyDescent="0.2"/>
    <row r="243" x14ac:dyDescent="0.2"/>
    <row r="244" x14ac:dyDescent="0.2"/>
    <row r="245" x14ac:dyDescent="0.2"/>
    <row r="246" x14ac:dyDescent="0.2"/>
    <row r="247" x14ac:dyDescent="0.2"/>
    <row r="248" x14ac:dyDescent="0.2"/>
    <row r="249" x14ac:dyDescent="0.2"/>
    <row r="250" x14ac:dyDescent="0.2"/>
    <row r="251" x14ac:dyDescent="0.2"/>
    <row r="252" x14ac:dyDescent="0.2"/>
    <row r="253" x14ac:dyDescent="0.2"/>
  </sheetData>
  <sheetProtection sheet="1" formatCells="0" formatRows="0" insertColumns="0" insertRows="0" deleteRows="0"/>
  <mergeCells count="15">
    <mergeCell ref="B7:E7"/>
    <mergeCell ref="B5:E5"/>
    <mergeCell ref="D172:E172"/>
    <mergeCell ref="A1:E1"/>
    <mergeCell ref="A39:E39"/>
    <mergeCell ref="A149:E149"/>
    <mergeCell ref="B2:E2"/>
    <mergeCell ref="B3:E3"/>
    <mergeCell ref="B4:E4"/>
    <mergeCell ref="A8:E8"/>
    <mergeCell ref="A9:E9"/>
    <mergeCell ref="B6:E6"/>
    <mergeCell ref="D37:E37"/>
    <mergeCell ref="D147:E147"/>
    <mergeCell ref="A10:E10"/>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2:A36 A151:A171 A41:A146">
      <formula1>$B$4</formula1>
      <formula2>$B$5</formula2>
    </dataValidation>
    <dataValidation allowBlank="1" showInputMessage="1" showErrorMessage="1" prompt="Insert additional rows as needed:_x000a_- 'right click' on a row number (left of screen)_x000a_- select 'Insert' (this will insert a row above it)" sqref="A150 A40 A11"/>
  </dataValidations>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Travel</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B12:B36 B151:B171 B41:B146</xm:sqref>
        </x14:dataValidation>
      </x14:dataValidations>
    </ext>
  </extLst>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J53"/>
  <sheetViews>
    <sheetView zoomScaleNormal="100" workbookViewId="0">
      <selection activeCell="D24" sqref="D24"/>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9.28515625" style="17" customWidth="1"/>
    <col min="7" max="10" width="9.140625" style="17" hidden="1" customWidth="1"/>
    <col min="11" max="13" width="0" style="17" hidden="1" customWidth="1"/>
    <col min="14" max="16384" width="0" style="17" hidden="1"/>
  </cols>
  <sheetData>
    <row r="1" spans="1:6" ht="26.25" customHeight="1" x14ac:dyDescent="0.2">
      <c r="A1" s="136" t="s">
        <v>5</v>
      </c>
      <c r="B1" s="136"/>
      <c r="C1" s="136"/>
      <c r="D1" s="136"/>
      <c r="E1" s="136"/>
      <c r="F1" s="40"/>
    </row>
    <row r="2" spans="1:6" ht="21" customHeight="1" x14ac:dyDescent="0.2">
      <c r="A2" s="4" t="s">
        <v>2</v>
      </c>
      <c r="B2" s="139" t="str">
        <f>'Summary and sign-off'!B2:F2</f>
        <v xml:space="preserve">Ministry of Business, Innovation &amp; Employment </v>
      </c>
      <c r="C2" s="139"/>
      <c r="D2" s="139"/>
      <c r="E2" s="139"/>
      <c r="F2" s="40"/>
    </row>
    <row r="3" spans="1:6" ht="21" customHeight="1" x14ac:dyDescent="0.2">
      <c r="A3" s="4" t="s">
        <v>3</v>
      </c>
      <c r="B3" s="139" t="str">
        <f>'Summary and sign-off'!B3:F3</f>
        <v xml:space="preserve">Carolyn Tremain </v>
      </c>
      <c r="C3" s="139"/>
      <c r="D3" s="139"/>
      <c r="E3" s="139"/>
      <c r="F3" s="40"/>
    </row>
    <row r="4" spans="1:6" ht="21" customHeight="1" x14ac:dyDescent="0.2">
      <c r="A4" s="4" t="s">
        <v>46</v>
      </c>
      <c r="B4" s="139">
        <f>'Summary and sign-off'!B4:F4</f>
        <v>43282</v>
      </c>
      <c r="C4" s="139"/>
      <c r="D4" s="139"/>
      <c r="E4" s="139"/>
      <c r="F4" s="40"/>
    </row>
    <row r="5" spans="1:6" ht="21" customHeight="1" x14ac:dyDescent="0.2">
      <c r="A5" s="4" t="s">
        <v>47</v>
      </c>
      <c r="B5" s="139">
        <f>'Summary and sign-off'!B5:F5</f>
        <v>43646</v>
      </c>
      <c r="C5" s="139"/>
      <c r="D5" s="139"/>
      <c r="E5" s="139"/>
      <c r="F5" s="40"/>
    </row>
    <row r="6" spans="1:6" ht="21" customHeight="1" x14ac:dyDescent="0.2">
      <c r="A6" s="4" t="s">
        <v>13</v>
      </c>
      <c r="B6" s="134"/>
      <c r="C6" s="134"/>
      <c r="D6" s="134"/>
      <c r="E6" s="134"/>
      <c r="F6" s="40"/>
    </row>
    <row r="7" spans="1:6" ht="21" customHeight="1" x14ac:dyDescent="0.2">
      <c r="A7" s="4" t="s">
        <v>69</v>
      </c>
      <c r="B7" s="134" t="s">
        <v>80</v>
      </c>
      <c r="C7" s="134"/>
      <c r="D7" s="134"/>
      <c r="E7" s="134"/>
      <c r="F7" s="40"/>
    </row>
    <row r="8" spans="1:6" ht="35.25" customHeight="1" x14ac:dyDescent="0.25">
      <c r="A8" s="149" t="s">
        <v>109</v>
      </c>
      <c r="B8" s="149"/>
      <c r="C8" s="150"/>
      <c r="D8" s="150"/>
      <c r="E8" s="150"/>
      <c r="F8" s="44"/>
    </row>
    <row r="9" spans="1:6" ht="35.25" customHeight="1" x14ac:dyDescent="0.25">
      <c r="A9" s="147" t="s">
        <v>88</v>
      </c>
      <c r="B9" s="148"/>
      <c r="C9" s="148"/>
      <c r="D9" s="148"/>
      <c r="E9" s="148"/>
      <c r="F9" s="44"/>
    </row>
    <row r="10" spans="1:6" ht="27" customHeight="1" x14ac:dyDescent="0.2">
      <c r="A10" s="37" t="s">
        <v>112</v>
      </c>
      <c r="B10" s="37" t="s">
        <v>15</v>
      </c>
      <c r="C10" s="37" t="s">
        <v>56</v>
      </c>
      <c r="D10" s="37" t="s">
        <v>54</v>
      </c>
      <c r="E10" s="37" t="s">
        <v>45</v>
      </c>
      <c r="F10" s="25"/>
    </row>
    <row r="11" spans="1:6" s="70" customFormat="1" hidden="1" x14ac:dyDescent="0.2">
      <c r="A11" s="90"/>
      <c r="B11" s="91"/>
      <c r="C11" s="95"/>
      <c r="D11" s="95"/>
      <c r="E11" s="96"/>
      <c r="F11" s="2"/>
    </row>
    <row r="12" spans="1:6" s="70" customFormat="1" x14ac:dyDescent="0.2">
      <c r="A12" s="90"/>
      <c r="B12" s="91"/>
      <c r="C12" s="95"/>
      <c r="D12" s="95"/>
      <c r="E12" s="96"/>
      <c r="F12" s="2"/>
    </row>
    <row r="13" spans="1:6" s="70" customFormat="1" x14ac:dyDescent="0.2">
      <c r="A13" s="94" t="s">
        <v>357</v>
      </c>
      <c r="B13" s="91"/>
      <c r="C13" s="95"/>
      <c r="D13" s="95"/>
      <c r="E13" s="96"/>
      <c r="F13" s="2"/>
    </row>
    <row r="14" spans="1:6" s="70" customFormat="1" x14ac:dyDescent="0.2">
      <c r="A14" s="94"/>
      <c r="B14" s="91"/>
      <c r="C14" s="95"/>
      <c r="D14" s="95"/>
      <c r="E14" s="96"/>
      <c r="F14" s="2"/>
    </row>
    <row r="15" spans="1:6" s="70" customFormat="1" x14ac:dyDescent="0.2">
      <c r="A15" s="90"/>
      <c r="B15" s="91"/>
      <c r="C15" s="95"/>
      <c r="D15" s="95"/>
      <c r="E15" s="96"/>
      <c r="F15" s="2"/>
    </row>
    <row r="16" spans="1:6" s="70" customFormat="1" x14ac:dyDescent="0.2">
      <c r="A16" s="90"/>
      <c r="B16" s="91"/>
      <c r="C16" s="95"/>
      <c r="D16" s="95"/>
      <c r="E16" s="96"/>
      <c r="F16" s="2"/>
    </row>
    <row r="17" spans="1:6" s="70" customFormat="1" ht="11.25" hidden="1" customHeight="1" x14ac:dyDescent="0.2">
      <c r="A17" s="90"/>
      <c r="B17" s="91"/>
      <c r="C17" s="95"/>
      <c r="D17" s="95"/>
      <c r="E17" s="96"/>
      <c r="F17" s="2"/>
    </row>
    <row r="18" spans="1:6" ht="34.5" customHeight="1" x14ac:dyDescent="0.2">
      <c r="A18" s="71" t="s">
        <v>85</v>
      </c>
      <c r="B18" s="83">
        <f>SUM(B11:B17)</f>
        <v>0</v>
      </c>
      <c r="C18" s="101" t="str">
        <f>IF(SUBTOTAL(3,B11:B17)=SUBTOTAL(103,B11:B17),'Summary and sign-off'!$A$47,'Summary and sign-off'!$A$48)</f>
        <v>Check - there are no hidden rows with data</v>
      </c>
      <c r="D18" s="140" t="str">
        <f>IF('Summary and sign-off'!F57='Summary and sign-off'!F53,'Summary and sign-off'!A50,'Summary and sign-off'!A49)</f>
        <v>Check - each entry provides sufficient information</v>
      </c>
      <c r="E18" s="140"/>
      <c r="F18" s="2"/>
    </row>
    <row r="19" spans="1:6" x14ac:dyDescent="0.2">
      <c r="A19" s="23"/>
      <c r="B19" s="22"/>
      <c r="C19" s="22"/>
      <c r="D19" s="22"/>
      <c r="E19" s="22"/>
      <c r="F19" s="40"/>
    </row>
    <row r="20" spans="1:6" x14ac:dyDescent="0.2">
      <c r="A20" s="23" t="s">
        <v>7</v>
      </c>
      <c r="B20" s="24"/>
      <c r="C20" s="29"/>
      <c r="D20" s="22"/>
      <c r="E20" s="22"/>
      <c r="F20" s="40"/>
    </row>
    <row r="21" spans="1:6" ht="12.75" customHeight="1" x14ac:dyDescent="0.2">
      <c r="A21" s="25" t="s">
        <v>111</v>
      </c>
      <c r="B21" s="25"/>
      <c r="C21" s="25"/>
      <c r="D21" s="25"/>
      <c r="E21" s="25"/>
      <c r="F21" s="40"/>
    </row>
    <row r="22" spans="1:6" x14ac:dyDescent="0.2">
      <c r="A22" s="25" t="s">
        <v>110</v>
      </c>
      <c r="B22" s="33"/>
      <c r="C22" s="45"/>
      <c r="D22" s="46"/>
      <c r="E22" s="46"/>
      <c r="F22" s="40"/>
    </row>
    <row r="23" spans="1:6" x14ac:dyDescent="0.2">
      <c r="A23" s="25" t="s">
        <v>108</v>
      </c>
      <c r="B23" s="27"/>
      <c r="C23" s="28"/>
      <c r="D23" s="28"/>
      <c r="E23" s="28"/>
      <c r="F23" s="29"/>
    </row>
    <row r="24" spans="1:6" x14ac:dyDescent="0.2">
      <c r="A24" s="33" t="s">
        <v>10</v>
      </c>
      <c r="B24" s="33"/>
      <c r="C24" s="45"/>
      <c r="D24" s="45"/>
      <c r="E24" s="45"/>
      <c r="F24" s="40"/>
    </row>
    <row r="25" spans="1:6" ht="12.75" customHeight="1" x14ac:dyDescent="0.2">
      <c r="A25" s="33" t="s">
        <v>117</v>
      </c>
      <c r="B25" s="33"/>
      <c r="C25" s="47"/>
      <c r="D25" s="47"/>
      <c r="E25" s="35"/>
      <c r="F25" s="40"/>
    </row>
    <row r="26" spans="1:6" x14ac:dyDescent="0.2">
      <c r="A26" s="22"/>
      <c r="B26" s="22"/>
      <c r="C26" s="22"/>
      <c r="D26" s="22"/>
      <c r="E26" s="22"/>
      <c r="F26" s="40"/>
    </row>
    <row r="27" spans="1:6" hidden="1" x14ac:dyDescent="0.2"/>
    <row r="28" spans="1:6" hidden="1" x14ac:dyDescent="0.2"/>
    <row r="29" spans="1:6" hidden="1" x14ac:dyDescent="0.2"/>
    <row r="30" spans="1:6" hidden="1" x14ac:dyDescent="0.2"/>
    <row r="31" spans="1:6" hidden="1" x14ac:dyDescent="0.2"/>
    <row r="32" spans="1:6" hidden="1" x14ac:dyDescent="0.2"/>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hidden="1" x14ac:dyDescent="0.2"/>
    <row r="45" x14ac:dyDescent="0.2"/>
    <row r="46" x14ac:dyDescent="0.2"/>
    <row r="47" x14ac:dyDescent="0.2"/>
    <row r="48" x14ac:dyDescent="0.2"/>
    <row r="49" x14ac:dyDescent="0.2"/>
    <row r="50" x14ac:dyDescent="0.2"/>
    <row r="51" x14ac:dyDescent="0.2"/>
    <row r="52" x14ac:dyDescent="0.2"/>
    <row r="53" x14ac:dyDescent="0.2"/>
  </sheetData>
  <sheetProtection sheet="1" formatCells="0" insertRows="0" deleteRows="0"/>
  <mergeCells count="10">
    <mergeCell ref="D18:E18"/>
    <mergeCell ref="B6:E6"/>
    <mergeCell ref="B5:E5"/>
    <mergeCell ref="A1:E1"/>
    <mergeCell ref="A9:E9"/>
    <mergeCell ref="B2:E2"/>
    <mergeCell ref="B3:E3"/>
    <mergeCell ref="B4:E4"/>
    <mergeCell ref="A8:E8"/>
    <mergeCell ref="B7:E7"/>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Hospitality</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B11:B17</xm:sqref>
        </x14:dataValidation>
      </x14:dataValidations>
    </ext>
  </extLst>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3" tint="0.39997558519241921"/>
    <pageSetUpPr fitToPage="1"/>
  </sheetPr>
  <dimension ref="A1:M50"/>
  <sheetViews>
    <sheetView zoomScaleNormal="100" workbookViewId="0">
      <selection activeCell="D25" sqref="D25"/>
    </sheetView>
  </sheetViews>
  <sheetFormatPr defaultColWidth="0" defaultRowHeight="12.75" zeroHeight="1" x14ac:dyDescent="0.2"/>
  <cols>
    <col min="1" max="1" width="35.7109375" style="17" customWidth="1"/>
    <col min="2" max="2" width="14.28515625" style="17" customWidth="1"/>
    <col min="3" max="3" width="71.42578125" style="17" customWidth="1"/>
    <col min="4" max="4" width="50" style="17" customWidth="1"/>
    <col min="5" max="5" width="21.42578125" style="17" customWidth="1"/>
    <col min="6" max="6" width="36.85546875" style="17" customWidth="1"/>
    <col min="7" max="10" width="9.140625" style="17" hidden="1" customWidth="1"/>
    <col min="11" max="13" width="0" style="17" hidden="1" customWidth="1"/>
    <col min="14" max="16384" width="9.140625" style="17" hidden="1"/>
  </cols>
  <sheetData>
    <row r="1" spans="1:6" ht="26.25" customHeight="1" x14ac:dyDescent="0.2">
      <c r="A1" s="136" t="s">
        <v>5</v>
      </c>
      <c r="B1" s="136"/>
      <c r="C1" s="136"/>
      <c r="D1" s="136"/>
      <c r="E1" s="136"/>
      <c r="F1" s="26"/>
    </row>
    <row r="2" spans="1:6" ht="21" customHeight="1" x14ac:dyDescent="0.2">
      <c r="A2" s="4" t="s">
        <v>2</v>
      </c>
      <c r="B2" s="139" t="str">
        <f>'Summary and sign-off'!B2:F2</f>
        <v xml:space="preserve">Ministry of Business, Innovation &amp; Employment </v>
      </c>
      <c r="C2" s="139"/>
      <c r="D2" s="139"/>
      <c r="E2" s="139"/>
      <c r="F2" s="26"/>
    </row>
    <row r="3" spans="1:6" ht="21" customHeight="1" x14ac:dyDescent="0.2">
      <c r="A3" s="4" t="s">
        <v>3</v>
      </c>
      <c r="B3" s="139" t="str">
        <f>'Summary and sign-off'!B3:F3</f>
        <v xml:space="preserve">Carolyn Tremain </v>
      </c>
      <c r="C3" s="139"/>
      <c r="D3" s="139"/>
      <c r="E3" s="139"/>
      <c r="F3" s="26"/>
    </row>
    <row r="4" spans="1:6" ht="21" customHeight="1" x14ac:dyDescent="0.2">
      <c r="A4" s="4" t="s">
        <v>46</v>
      </c>
      <c r="B4" s="139">
        <f>'Summary and sign-off'!B4:F4</f>
        <v>43282</v>
      </c>
      <c r="C4" s="139"/>
      <c r="D4" s="139"/>
      <c r="E4" s="139"/>
      <c r="F4" s="26"/>
    </row>
    <row r="5" spans="1:6" ht="21" customHeight="1" x14ac:dyDescent="0.2">
      <c r="A5" s="4" t="s">
        <v>47</v>
      </c>
      <c r="B5" s="139">
        <f>'Summary and sign-off'!B5:F5</f>
        <v>43646</v>
      </c>
      <c r="C5" s="139"/>
      <c r="D5" s="139"/>
      <c r="E5" s="139"/>
      <c r="F5" s="26"/>
    </row>
    <row r="6" spans="1:6" ht="21" customHeight="1" x14ac:dyDescent="0.2">
      <c r="A6" s="4" t="s">
        <v>13</v>
      </c>
      <c r="B6" s="134" t="s">
        <v>39</v>
      </c>
      <c r="C6" s="134"/>
      <c r="D6" s="134"/>
      <c r="E6" s="134"/>
      <c r="F6" s="36"/>
    </row>
    <row r="7" spans="1:6" ht="21" customHeight="1" x14ac:dyDescent="0.2">
      <c r="A7" s="4" t="s">
        <v>69</v>
      </c>
      <c r="B7" s="134" t="s">
        <v>80</v>
      </c>
      <c r="C7" s="134"/>
      <c r="D7" s="134"/>
      <c r="E7" s="134"/>
      <c r="F7" s="36"/>
    </row>
    <row r="8" spans="1:6" ht="35.25" customHeight="1" x14ac:dyDescent="0.2">
      <c r="A8" s="143" t="s">
        <v>0</v>
      </c>
      <c r="B8" s="143"/>
      <c r="C8" s="150"/>
      <c r="D8" s="150"/>
      <c r="E8" s="150"/>
      <c r="F8" s="26"/>
    </row>
    <row r="9" spans="1:6" ht="35.25" customHeight="1" x14ac:dyDescent="0.2">
      <c r="A9" s="151" t="s">
        <v>84</v>
      </c>
      <c r="B9" s="152"/>
      <c r="C9" s="152"/>
      <c r="D9" s="152"/>
      <c r="E9" s="152"/>
      <c r="F9" s="26"/>
    </row>
    <row r="10" spans="1:6" ht="27" customHeight="1" x14ac:dyDescent="0.2">
      <c r="A10" s="37" t="s">
        <v>33</v>
      </c>
      <c r="B10" s="37" t="s">
        <v>15</v>
      </c>
      <c r="C10" s="37" t="s">
        <v>35</v>
      </c>
      <c r="D10" s="37" t="s">
        <v>113</v>
      </c>
      <c r="E10" s="37" t="s">
        <v>45</v>
      </c>
      <c r="F10" s="38"/>
    </row>
    <row r="11" spans="1:6" s="70" customFormat="1" hidden="1" x14ac:dyDescent="0.2">
      <c r="A11" s="90"/>
      <c r="B11" s="91"/>
      <c r="C11" s="95"/>
      <c r="D11" s="95"/>
      <c r="E11" s="96"/>
      <c r="F11" s="3"/>
    </row>
    <row r="12" spans="1:6" s="70" customFormat="1" x14ac:dyDescent="0.2">
      <c r="A12" s="94">
        <v>43440</v>
      </c>
      <c r="B12" s="91">
        <v>7070.14</v>
      </c>
      <c r="C12" s="95" t="s">
        <v>351</v>
      </c>
      <c r="D12" s="95" t="s">
        <v>352</v>
      </c>
      <c r="E12" s="96" t="s">
        <v>353</v>
      </c>
      <c r="F12" s="3"/>
    </row>
    <row r="13" spans="1:6" s="70" customFormat="1" x14ac:dyDescent="0.2">
      <c r="A13" s="94">
        <v>43644</v>
      </c>
      <c r="B13" s="91">
        <v>7070.14</v>
      </c>
      <c r="C13" s="95" t="s">
        <v>351</v>
      </c>
      <c r="D13" s="95" t="s">
        <v>352</v>
      </c>
      <c r="E13" s="96" t="s">
        <v>353</v>
      </c>
      <c r="F13" s="3"/>
    </row>
    <row r="14" spans="1:6" s="70" customFormat="1" x14ac:dyDescent="0.2">
      <c r="A14" s="94" t="s">
        <v>354</v>
      </c>
      <c r="B14" s="91">
        <v>294</v>
      </c>
      <c r="C14" s="95" t="s">
        <v>356</v>
      </c>
      <c r="D14" s="95" t="s">
        <v>355</v>
      </c>
      <c r="E14" s="96" t="s">
        <v>174</v>
      </c>
      <c r="F14" s="3"/>
    </row>
    <row r="15" spans="1:6" s="70" customFormat="1" x14ac:dyDescent="0.2">
      <c r="A15" s="94"/>
      <c r="B15" s="91"/>
      <c r="C15" s="95"/>
      <c r="D15" s="95"/>
      <c r="E15" s="96"/>
      <c r="F15" s="3"/>
    </row>
    <row r="16" spans="1:6" s="70" customFormat="1" x14ac:dyDescent="0.2">
      <c r="A16" s="90"/>
      <c r="B16" s="91"/>
      <c r="C16" s="95"/>
      <c r="D16" s="95"/>
      <c r="E16" s="96"/>
      <c r="F16" s="3"/>
    </row>
    <row r="17" spans="1:6" s="70" customFormat="1" hidden="1" x14ac:dyDescent="0.2">
      <c r="A17" s="90"/>
      <c r="B17" s="91"/>
      <c r="C17" s="95"/>
      <c r="D17" s="95"/>
      <c r="E17" s="96"/>
      <c r="F17" s="3"/>
    </row>
    <row r="18" spans="1:6" ht="34.5" customHeight="1" x14ac:dyDescent="0.2">
      <c r="A18" s="71" t="s">
        <v>89</v>
      </c>
      <c r="B18" s="83">
        <f>SUM(B11:B17)</f>
        <v>14434.28</v>
      </c>
      <c r="C18" s="101" t="str">
        <f>IF(SUBTOTAL(3,B11:B17)=SUBTOTAL(103,B11:B17),'Summary and sign-off'!$A$47,'Summary and sign-off'!$A$48)</f>
        <v>Check - there are no hidden rows with data</v>
      </c>
      <c r="D18" s="140" t="str">
        <f>IF('Summary and sign-off'!F58='Summary and sign-off'!F53,'Summary and sign-off'!A50,'Summary and sign-off'!A49)</f>
        <v>Check - each entry provides sufficient information</v>
      </c>
      <c r="E18" s="140"/>
      <c r="F18" s="39"/>
    </row>
    <row r="19" spans="1:6" ht="14.1" customHeight="1" x14ac:dyDescent="0.2">
      <c r="A19" s="40"/>
      <c r="B19" s="29"/>
      <c r="C19" s="22"/>
      <c r="D19" s="22"/>
      <c r="E19" s="22"/>
      <c r="F19" s="26"/>
    </row>
    <row r="20" spans="1:6" x14ac:dyDescent="0.2">
      <c r="A20" s="23" t="s">
        <v>6</v>
      </c>
      <c r="B20" s="22"/>
      <c r="C20" s="22"/>
      <c r="D20" s="22"/>
      <c r="E20" s="22"/>
      <c r="F20" s="26"/>
    </row>
    <row r="21" spans="1:6" ht="12.6" customHeight="1" x14ac:dyDescent="0.2">
      <c r="A21" s="25" t="s">
        <v>34</v>
      </c>
      <c r="B21" s="22"/>
      <c r="C21" s="22"/>
      <c r="D21" s="22"/>
      <c r="E21" s="22"/>
      <c r="F21" s="26"/>
    </row>
    <row r="22" spans="1:6" x14ac:dyDescent="0.2">
      <c r="A22" s="25" t="s">
        <v>108</v>
      </c>
      <c r="B22" s="27"/>
      <c r="C22" s="28"/>
      <c r="D22" s="28"/>
      <c r="E22" s="28"/>
      <c r="F22" s="29"/>
    </row>
    <row r="23" spans="1:6" x14ac:dyDescent="0.2">
      <c r="A23" s="33" t="s">
        <v>10</v>
      </c>
      <c r="B23" s="34"/>
      <c r="C23" s="29"/>
      <c r="D23" s="29"/>
      <c r="E23" s="29"/>
      <c r="F23" s="29"/>
    </row>
    <row r="24" spans="1:6" ht="12.75" customHeight="1" x14ac:dyDescent="0.2">
      <c r="A24" s="33" t="s">
        <v>117</v>
      </c>
      <c r="B24" s="41"/>
      <c r="C24" s="35"/>
      <c r="D24" s="35"/>
      <c r="E24" s="35"/>
      <c r="F24" s="35"/>
    </row>
    <row r="25" spans="1:6" x14ac:dyDescent="0.2">
      <c r="A25" s="40"/>
      <c r="B25" s="42"/>
      <c r="C25" s="22"/>
      <c r="D25" s="22"/>
      <c r="E25" s="22"/>
      <c r="F25" s="40"/>
    </row>
    <row r="26" spans="1:6" hidden="1" x14ac:dyDescent="0.2">
      <c r="A26" s="22"/>
      <c r="B26" s="22"/>
      <c r="C26" s="22"/>
      <c r="D26" s="22"/>
      <c r="E26" s="40"/>
    </row>
    <row r="27" spans="1:6" ht="12.75" hidden="1" customHeight="1" x14ac:dyDescent="0.2"/>
    <row r="28" spans="1:6" hidden="1" x14ac:dyDescent="0.2">
      <c r="A28" s="43"/>
      <c r="B28" s="43"/>
      <c r="C28" s="43"/>
      <c r="D28" s="43"/>
      <c r="E28" s="43"/>
      <c r="F28" s="26"/>
    </row>
    <row r="29" spans="1:6" hidden="1" x14ac:dyDescent="0.2">
      <c r="A29" s="43"/>
      <c r="B29" s="43"/>
      <c r="C29" s="43"/>
      <c r="D29" s="43"/>
      <c r="E29" s="43"/>
      <c r="F29" s="26"/>
    </row>
    <row r="30" spans="1:6" hidden="1" x14ac:dyDescent="0.2">
      <c r="A30" s="43"/>
      <c r="B30" s="43"/>
      <c r="C30" s="43"/>
      <c r="D30" s="43"/>
      <c r="E30" s="43"/>
      <c r="F30" s="26"/>
    </row>
    <row r="31" spans="1:6" hidden="1" x14ac:dyDescent="0.2">
      <c r="A31" s="43"/>
      <c r="B31" s="43"/>
      <c r="C31" s="43"/>
      <c r="D31" s="43"/>
      <c r="E31" s="43"/>
      <c r="F31" s="26"/>
    </row>
    <row r="32" spans="1:6" hidden="1" x14ac:dyDescent="0.2">
      <c r="A32" s="43"/>
      <c r="B32" s="43"/>
      <c r="C32" s="43"/>
      <c r="D32" s="43"/>
      <c r="E32" s="43"/>
      <c r="F32" s="26"/>
    </row>
    <row r="33" hidden="1" x14ac:dyDescent="0.2"/>
    <row r="34" hidden="1" x14ac:dyDescent="0.2"/>
    <row r="35" hidden="1" x14ac:dyDescent="0.2"/>
    <row r="36" hidden="1" x14ac:dyDescent="0.2"/>
    <row r="37" hidden="1" x14ac:dyDescent="0.2"/>
    <row r="38" hidden="1" x14ac:dyDescent="0.2"/>
    <row r="39" hidden="1" x14ac:dyDescent="0.2"/>
    <row r="40" hidden="1" x14ac:dyDescent="0.2"/>
    <row r="41" hidden="1" x14ac:dyDescent="0.2"/>
    <row r="42" hidden="1" x14ac:dyDescent="0.2"/>
    <row r="43" hidden="1" x14ac:dyDescent="0.2"/>
    <row r="44" x14ac:dyDescent="0.2"/>
    <row r="45" x14ac:dyDescent="0.2"/>
    <row r="46" x14ac:dyDescent="0.2"/>
    <row r="47" x14ac:dyDescent="0.2"/>
    <row r="48" x14ac:dyDescent="0.2"/>
    <row r="49" x14ac:dyDescent="0.2"/>
    <row r="50" x14ac:dyDescent="0.2"/>
  </sheetData>
  <sheetProtection sheet="1" formatCells="0" insertRows="0" deleteRows="0"/>
  <mergeCells count="10">
    <mergeCell ref="D18:E18"/>
    <mergeCell ref="B6:E6"/>
    <mergeCell ref="B5:E5"/>
    <mergeCell ref="B7:E7"/>
    <mergeCell ref="A1:E1"/>
    <mergeCell ref="B2:E2"/>
    <mergeCell ref="B3:E3"/>
    <mergeCell ref="B4:E4"/>
    <mergeCell ref="A9:E9"/>
    <mergeCell ref="A8:E8"/>
  </mergeCells>
  <dataValidations count="2">
    <dataValidation allowBlank="1" showInputMessage="1" showErrorMessage="1" prompt="Insert additional rows as needed:_x000a_- 'right click' on a row number (left of screen)_x000a_- select 'Insert' (this will insert a row above it)" sqref="A10"/>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17">
      <formula1>$B$4</formula1>
      <formula2>$B$5</formula2>
    </dataValidation>
  </dataValidations>
  <printOptions gridLines="1"/>
  <pageMargins left="0.70866141732283472" right="0.70866141732283472" top="0.74803149606299213" bottom="0.74803149606299213" header="0.31496062992125984" footer="0.31496062992125984"/>
  <pageSetup paperSize="9" scale="69" fitToHeight="0" orientation="landscape" r:id="rId1"/>
  <headerFooter alignWithMargins="0">
    <oddFooter>&amp;LCE Expense Disclosure Workbook 2018&amp;RWorksheet - All other expenses</oddFooter>
  </headerFooter>
  <legacyDrawing r:id="rId2"/>
  <extLst>
    <ext xmlns:x14="http://schemas.microsoft.com/office/spreadsheetml/2009/9/main" uri="{CCE6A557-97BC-4b89-ADB6-D9C93CAAB3DF}">
      <x14:dataValidations xmlns:xm="http://schemas.microsoft.com/office/excel/2006/main" count="3">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B6:E6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B7:E7</xm:sqref>
        </x14:dataValidation>
        <x14:dataValidation type="decimal" operator="greaterThan" allowBlank="1" showInputMessage="1" showErrorMessage="1" error="This cell must contain a dollar figure">
          <x14:formula1>
            <xm:f>'Summary and sign-off'!$A$46</xm:f>
          </x14:formula1>
          <xm:sqref>B11:B17</xm:sqref>
        </x14:dataValidation>
      </x14:dataValidations>
    </ext>
  </extLst>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tabColor theme="8" tint="-0.249977111117893"/>
    <pageSetUpPr fitToPage="1"/>
  </sheetPr>
  <dimension ref="A1:J80"/>
  <sheetViews>
    <sheetView tabSelected="1" zoomScaleNormal="100" workbookViewId="0">
      <selection activeCell="B13" sqref="B13"/>
    </sheetView>
  </sheetViews>
  <sheetFormatPr defaultColWidth="0" defaultRowHeight="12.75" zeroHeight="1" x14ac:dyDescent="0.2"/>
  <cols>
    <col min="1" max="1" width="35.7109375" style="17" customWidth="1"/>
    <col min="2" max="2" width="46.85546875" style="17" customWidth="1"/>
    <col min="3" max="3" width="22.140625" style="17" customWidth="1"/>
    <col min="4" max="4" width="25.42578125" style="17" customWidth="1"/>
    <col min="5" max="6" width="35.7109375" style="17" customWidth="1"/>
    <col min="7" max="7" width="38" style="17" customWidth="1"/>
    <col min="8" max="10" width="9.140625" style="17" hidden="1" customWidth="1"/>
    <col min="11" max="15" width="0" style="17" hidden="1" customWidth="1"/>
    <col min="16" max="16384" width="0" style="17" hidden="1"/>
  </cols>
  <sheetData>
    <row r="1" spans="1:6" ht="26.25" customHeight="1" x14ac:dyDescent="0.2">
      <c r="A1" s="136" t="s">
        <v>16</v>
      </c>
      <c r="B1" s="136"/>
      <c r="C1" s="136"/>
      <c r="D1" s="136"/>
      <c r="E1" s="136"/>
      <c r="F1" s="136"/>
    </row>
    <row r="2" spans="1:6" ht="21" customHeight="1" x14ac:dyDescent="0.2">
      <c r="A2" s="4" t="s">
        <v>2</v>
      </c>
      <c r="B2" s="139" t="str">
        <f>'Summary and sign-off'!B2:F2</f>
        <v xml:space="preserve">Ministry of Business, Innovation &amp; Employment </v>
      </c>
      <c r="C2" s="139"/>
      <c r="D2" s="139"/>
      <c r="E2" s="139"/>
      <c r="F2" s="139"/>
    </row>
    <row r="3" spans="1:6" ht="21" customHeight="1" x14ac:dyDescent="0.2">
      <c r="A3" s="4" t="s">
        <v>3</v>
      </c>
      <c r="B3" s="139" t="str">
        <f>'Summary and sign-off'!B3:F3</f>
        <v xml:space="preserve">Carolyn Tremain </v>
      </c>
      <c r="C3" s="139"/>
      <c r="D3" s="139"/>
      <c r="E3" s="139"/>
      <c r="F3" s="139"/>
    </row>
    <row r="4" spans="1:6" ht="21" customHeight="1" x14ac:dyDescent="0.2">
      <c r="A4" s="4" t="s">
        <v>46</v>
      </c>
      <c r="B4" s="139">
        <f>'Summary and sign-off'!B4:F4</f>
        <v>43282</v>
      </c>
      <c r="C4" s="139"/>
      <c r="D4" s="139"/>
      <c r="E4" s="139"/>
      <c r="F4" s="139"/>
    </row>
    <row r="5" spans="1:6" ht="21" customHeight="1" x14ac:dyDescent="0.2">
      <c r="A5" s="4" t="s">
        <v>47</v>
      </c>
      <c r="B5" s="139">
        <f>'Summary and sign-off'!B5:F5</f>
        <v>43646</v>
      </c>
      <c r="C5" s="139"/>
      <c r="D5" s="139"/>
      <c r="E5" s="139"/>
      <c r="F5" s="139"/>
    </row>
    <row r="6" spans="1:6" ht="21" customHeight="1" x14ac:dyDescent="0.2">
      <c r="A6" s="4" t="s">
        <v>118</v>
      </c>
      <c r="B6" s="134"/>
      <c r="C6" s="134"/>
      <c r="D6" s="134"/>
      <c r="E6" s="134"/>
      <c r="F6" s="134"/>
    </row>
    <row r="7" spans="1:6" ht="21" customHeight="1" x14ac:dyDescent="0.2">
      <c r="A7" s="4" t="s">
        <v>69</v>
      </c>
      <c r="B7" s="134" t="s">
        <v>80</v>
      </c>
      <c r="C7" s="134"/>
      <c r="D7" s="134"/>
      <c r="E7" s="134"/>
      <c r="F7" s="134"/>
    </row>
    <row r="8" spans="1:6" ht="36" customHeight="1" x14ac:dyDescent="0.2">
      <c r="A8" s="143" t="s">
        <v>36</v>
      </c>
      <c r="B8" s="143"/>
      <c r="C8" s="143"/>
      <c r="D8" s="143"/>
      <c r="E8" s="143"/>
      <c r="F8" s="143"/>
    </row>
    <row r="9" spans="1:6" ht="36" customHeight="1" x14ac:dyDescent="0.2">
      <c r="A9" s="151" t="s">
        <v>87</v>
      </c>
      <c r="B9" s="152"/>
      <c r="C9" s="152"/>
      <c r="D9" s="152"/>
      <c r="E9" s="152"/>
      <c r="F9" s="152"/>
    </row>
    <row r="10" spans="1:6" ht="39" customHeight="1" x14ac:dyDescent="0.2">
      <c r="A10" s="18" t="s">
        <v>33</v>
      </c>
      <c r="B10" s="9" t="s">
        <v>114</v>
      </c>
      <c r="C10" s="9" t="s">
        <v>51</v>
      </c>
      <c r="D10" s="9" t="s">
        <v>17</v>
      </c>
      <c r="E10" s="9" t="s">
        <v>52</v>
      </c>
      <c r="F10" s="9" t="s">
        <v>83</v>
      </c>
    </row>
    <row r="11" spans="1:6" s="70" customFormat="1" hidden="1" x14ac:dyDescent="0.2">
      <c r="A11" s="94"/>
      <c r="B11" s="95"/>
      <c r="C11" s="100"/>
      <c r="D11" s="95"/>
      <c r="E11" s="97"/>
      <c r="F11" s="96"/>
    </row>
    <row r="12" spans="1:6" s="70" customFormat="1" x14ac:dyDescent="0.2">
      <c r="A12" s="94">
        <v>43298</v>
      </c>
      <c r="B12" s="95" t="s">
        <v>364</v>
      </c>
      <c r="C12" s="100" t="s">
        <v>20</v>
      </c>
      <c r="D12" s="95" t="s">
        <v>324</v>
      </c>
      <c r="E12" s="97" t="s">
        <v>309</v>
      </c>
      <c r="F12" s="96"/>
    </row>
    <row r="13" spans="1:6" s="70" customFormat="1" ht="25.5" x14ac:dyDescent="0.2">
      <c r="A13" s="94">
        <v>43306</v>
      </c>
      <c r="B13" s="95" t="s">
        <v>325</v>
      </c>
      <c r="C13" s="100" t="s">
        <v>20</v>
      </c>
      <c r="D13" s="95" t="s">
        <v>326</v>
      </c>
      <c r="E13" s="97" t="s">
        <v>309</v>
      </c>
      <c r="F13" s="96" t="s">
        <v>327</v>
      </c>
    </row>
    <row r="14" spans="1:6" s="70" customFormat="1" x14ac:dyDescent="0.2">
      <c r="A14" s="94">
        <v>43327</v>
      </c>
      <c r="B14" s="95" t="s">
        <v>328</v>
      </c>
      <c r="C14" s="100" t="s">
        <v>20</v>
      </c>
      <c r="D14" s="95" t="s">
        <v>329</v>
      </c>
      <c r="E14" s="97" t="s">
        <v>309</v>
      </c>
      <c r="F14" s="96"/>
    </row>
    <row r="15" spans="1:6" s="70" customFormat="1" x14ac:dyDescent="0.2">
      <c r="A15" s="94">
        <v>43341</v>
      </c>
      <c r="B15" s="95" t="s">
        <v>330</v>
      </c>
      <c r="C15" s="100" t="s">
        <v>20</v>
      </c>
      <c r="D15" s="95" t="s">
        <v>331</v>
      </c>
      <c r="E15" s="97" t="s">
        <v>309</v>
      </c>
      <c r="F15" s="96"/>
    </row>
    <row r="16" spans="1:6" s="70" customFormat="1" ht="25.5" x14ac:dyDescent="0.2">
      <c r="A16" s="94">
        <v>43362</v>
      </c>
      <c r="B16" s="95" t="s">
        <v>332</v>
      </c>
      <c r="C16" s="100" t="s">
        <v>20</v>
      </c>
      <c r="D16" s="95" t="s">
        <v>333</v>
      </c>
      <c r="E16" s="97" t="s">
        <v>309</v>
      </c>
      <c r="F16" s="96"/>
    </row>
    <row r="17" spans="1:6" s="70" customFormat="1" ht="25.5" x14ac:dyDescent="0.2">
      <c r="A17" s="94">
        <v>43363</v>
      </c>
      <c r="B17" s="95" t="s">
        <v>334</v>
      </c>
      <c r="C17" s="100" t="s">
        <v>20</v>
      </c>
      <c r="D17" s="95" t="s">
        <v>335</v>
      </c>
      <c r="E17" s="97" t="s">
        <v>309</v>
      </c>
      <c r="F17" s="96"/>
    </row>
    <row r="18" spans="1:6" s="70" customFormat="1" ht="25.5" x14ac:dyDescent="0.2">
      <c r="A18" s="94">
        <v>43376</v>
      </c>
      <c r="B18" s="95" t="s">
        <v>336</v>
      </c>
      <c r="C18" s="100" t="s">
        <v>20</v>
      </c>
      <c r="D18" s="95" t="s">
        <v>324</v>
      </c>
      <c r="E18" s="97" t="s">
        <v>309</v>
      </c>
      <c r="F18" s="96"/>
    </row>
    <row r="19" spans="1:6" s="70" customFormat="1" ht="25.5" x14ac:dyDescent="0.2">
      <c r="A19" s="94">
        <v>43383</v>
      </c>
      <c r="B19" s="95" t="s">
        <v>337</v>
      </c>
      <c r="C19" s="100" t="s">
        <v>20</v>
      </c>
      <c r="D19" s="95" t="s">
        <v>338</v>
      </c>
      <c r="E19" s="97" t="s">
        <v>309</v>
      </c>
      <c r="F19" s="96"/>
    </row>
    <row r="20" spans="1:6" s="70" customFormat="1" x14ac:dyDescent="0.2">
      <c r="A20" s="94">
        <v>43389</v>
      </c>
      <c r="B20" s="95" t="s">
        <v>339</v>
      </c>
      <c r="C20" s="100" t="s">
        <v>20</v>
      </c>
      <c r="D20" s="95" t="s">
        <v>340</v>
      </c>
      <c r="E20" s="97" t="s">
        <v>309</v>
      </c>
      <c r="F20" s="96"/>
    </row>
    <row r="21" spans="1:6" s="70" customFormat="1" x14ac:dyDescent="0.2">
      <c r="A21" s="94">
        <v>43390</v>
      </c>
      <c r="B21" s="95" t="s">
        <v>341</v>
      </c>
      <c r="C21" s="100" t="s">
        <v>20</v>
      </c>
      <c r="D21" s="95" t="s">
        <v>342</v>
      </c>
      <c r="E21" s="97" t="s">
        <v>309</v>
      </c>
      <c r="F21" s="96"/>
    </row>
    <row r="22" spans="1:6" s="70" customFormat="1" x14ac:dyDescent="0.2">
      <c r="A22" s="94">
        <v>43403</v>
      </c>
      <c r="B22" s="95" t="s">
        <v>363</v>
      </c>
      <c r="C22" s="100" t="s">
        <v>20</v>
      </c>
      <c r="D22" s="95" t="s">
        <v>343</v>
      </c>
      <c r="E22" s="97" t="s">
        <v>309</v>
      </c>
      <c r="F22" s="96" t="s">
        <v>344</v>
      </c>
    </row>
    <row r="23" spans="1:6" s="70" customFormat="1" x14ac:dyDescent="0.2">
      <c r="A23" s="94">
        <v>43440</v>
      </c>
      <c r="B23" s="95" t="s">
        <v>345</v>
      </c>
      <c r="C23" s="100" t="s">
        <v>20</v>
      </c>
      <c r="D23" s="95" t="s">
        <v>346</v>
      </c>
      <c r="E23" s="97" t="s">
        <v>309</v>
      </c>
      <c r="F23" s="96" t="s">
        <v>344</v>
      </c>
    </row>
    <row r="24" spans="1:6" s="70" customFormat="1" x14ac:dyDescent="0.2">
      <c r="A24" s="94">
        <v>43453</v>
      </c>
      <c r="B24" s="98" t="s">
        <v>307</v>
      </c>
      <c r="C24" s="100" t="s">
        <v>20</v>
      </c>
      <c r="D24" s="98" t="s">
        <v>308</v>
      </c>
      <c r="E24" s="97" t="s">
        <v>309</v>
      </c>
      <c r="F24" s="99" t="s">
        <v>310</v>
      </c>
    </row>
    <row r="25" spans="1:6" s="70" customFormat="1" x14ac:dyDescent="0.2">
      <c r="A25" s="94">
        <v>43501</v>
      </c>
      <c r="B25" s="98" t="s">
        <v>311</v>
      </c>
      <c r="C25" s="100" t="s">
        <v>18</v>
      </c>
      <c r="D25" s="98" t="s">
        <v>312</v>
      </c>
      <c r="E25" s="97" t="s">
        <v>309</v>
      </c>
      <c r="F25" s="99"/>
    </row>
    <row r="26" spans="1:6" s="70" customFormat="1" x14ac:dyDescent="0.2">
      <c r="A26" s="94">
        <v>43507</v>
      </c>
      <c r="B26" s="98" t="s">
        <v>347</v>
      </c>
      <c r="C26" s="100" t="s">
        <v>20</v>
      </c>
      <c r="D26" s="98" t="s">
        <v>348</v>
      </c>
      <c r="E26" s="97" t="s">
        <v>309</v>
      </c>
      <c r="F26" s="99"/>
    </row>
    <row r="27" spans="1:6" s="70" customFormat="1" ht="25.5" x14ac:dyDescent="0.2">
      <c r="A27" s="94" t="s">
        <v>313</v>
      </c>
      <c r="B27" s="98" t="s">
        <v>314</v>
      </c>
      <c r="C27" s="100" t="s">
        <v>20</v>
      </c>
      <c r="D27" s="98" t="s">
        <v>315</v>
      </c>
      <c r="E27" s="97" t="s">
        <v>309</v>
      </c>
      <c r="F27" s="99"/>
    </row>
    <row r="28" spans="1:6" s="70" customFormat="1" x14ac:dyDescent="0.2">
      <c r="A28" s="94">
        <v>43591</v>
      </c>
      <c r="B28" s="98" t="s">
        <v>318</v>
      </c>
      <c r="C28" s="100" t="s">
        <v>18</v>
      </c>
      <c r="D28" s="98" t="s">
        <v>319</v>
      </c>
      <c r="E28" s="97" t="s">
        <v>309</v>
      </c>
      <c r="F28" s="99"/>
    </row>
    <row r="29" spans="1:6" s="70" customFormat="1" x14ac:dyDescent="0.2">
      <c r="A29" s="94">
        <v>43593</v>
      </c>
      <c r="B29" s="98" t="s">
        <v>349</v>
      </c>
      <c r="C29" s="100" t="s">
        <v>20</v>
      </c>
      <c r="D29" s="98" t="s">
        <v>343</v>
      </c>
      <c r="E29" s="97" t="s">
        <v>309</v>
      </c>
      <c r="F29" s="99"/>
    </row>
    <row r="30" spans="1:6" s="70" customFormat="1" x14ac:dyDescent="0.2">
      <c r="A30" s="94">
        <v>43598</v>
      </c>
      <c r="B30" s="98" t="s">
        <v>316</v>
      </c>
      <c r="C30" s="100" t="s">
        <v>18</v>
      </c>
      <c r="D30" s="98" t="s">
        <v>317</v>
      </c>
      <c r="E30" s="97" t="s">
        <v>309</v>
      </c>
      <c r="F30" s="99"/>
    </row>
    <row r="31" spans="1:6" s="70" customFormat="1" x14ac:dyDescent="0.2">
      <c r="A31" s="94">
        <v>43614</v>
      </c>
      <c r="B31" s="98" t="s">
        <v>320</v>
      </c>
      <c r="C31" s="100" t="s">
        <v>18</v>
      </c>
      <c r="D31" s="98" t="s">
        <v>321</v>
      </c>
      <c r="E31" s="97" t="s">
        <v>309</v>
      </c>
      <c r="F31" s="99"/>
    </row>
    <row r="32" spans="1:6" s="70" customFormat="1" ht="25.5" x14ac:dyDescent="0.2">
      <c r="A32" s="94">
        <v>43620</v>
      </c>
      <c r="B32" s="98" t="s">
        <v>322</v>
      </c>
      <c r="C32" s="100" t="s">
        <v>18</v>
      </c>
      <c r="D32" s="98" t="s">
        <v>323</v>
      </c>
      <c r="E32" s="97" t="s">
        <v>309</v>
      </c>
      <c r="F32" s="99"/>
    </row>
    <row r="33" spans="1:7" s="70" customFormat="1" ht="25.5" x14ac:dyDescent="0.2">
      <c r="A33" s="94">
        <v>43635</v>
      </c>
      <c r="B33" s="98" t="s">
        <v>350</v>
      </c>
      <c r="C33" s="100" t="s">
        <v>20</v>
      </c>
      <c r="D33" s="98" t="s">
        <v>324</v>
      </c>
      <c r="E33" s="97" t="s">
        <v>309</v>
      </c>
      <c r="F33" s="99"/>
    </row>
    <row r="34" spans="1:7" s="70" customFormat="1" x14ac:dyDescent="0.2">
      <c r="A34" s="94"/>
      <c r="B34" s="98"/>
      <c r="C34" s="100"/>
      <c r="D34" s="98"/>
      <c r="E34" s="97"/>
      <c r="F34" s="99"/>
    </row>
    <row r="35" spans="1:7" s="70" customFormat="1" x14ac:dyDescent="0.2">
      <c r="A35" s="94"/>
      <c r="B35" s="98"/>
      <c r="C35" s="100"/>
      <c r="D35" s="98"/>
      <c r="E35" s="97"/>
      <c r="F35" s="99"/>
    </row>
    <row r="36" spans="1:7" s="70" customFormat="1" x14ac:dyDescent="0.2">
      <c r="A36" s="94"/>
      <c r="B36" s="98"/>
      <c r="C36" s="100"/>
      <c r="D36" s="98"/>
      <c r="E36" s="97"/>
      <c r="F36" s="99"/>
    </row>
    <row r="37" spans="1:7" s="70" customFormat="1" x14ac:dyDescent="0.2">
      <c r="A37" s="94"/>
      <c r="B37" s="98"/>
      <c r="C37" s="100"/>
      <c r="D37" s="98"/>
      <c r="E37" s="97"/>
      <c r="F37" s="99"/>
    </row>
    <row r="38" spans="1:7" s="70" customFormat="1" x14ac:dyDescent="0.2">
      <c r="A38" s="94"/>
      <c r="B38" s="98"/>
      <c r="C38" s="100"/>
      <c r="D38" s="98"/>
      <c r="E38" s="97"/>
      <c r="F38" s="99"/>
    </row>
    <row r="39" spans="1:7" s="70" customFormat="1" hidden="1" x14ac:dyDescent="0.2">
      <c r="A39" s="94"/>
      <c r="B39" s="95"/>
      <c r="C39" s="100"/>
      <c r="D39" s="95"/>
      <c r="E39" s="97"/>
      <c r="F39" s="96"/>
    </row>
    <row r="40" spans="1:7" ht="34.5" customHeight="1" x14ac:dyDescent="0.2">
      <c r="A40" s="72" t="s">
        <v>115</v>
      </c>
      <c r="B40" s="73" t="s">
        <v>19</v>
      </c>
      <c r="C40" s="74">
        <f>C41+C42</f>
        <v>22</v>
      </c>
      <c r="D40" s="109" t="str">
        <f>IF(SUBTOTAL(3,C11:C39)=SUBTOTAL(103,C11:C39),'Summary and sign-off'!$A$47,'Summary and sign-off'!$A$48)</f>
        <v>Check - there are no hidden rows with data</v>
      </c>
      <c r="E40" s="153" t="str">
        <f>IF('Summary and sign-off'!F59='Summary and sign-off'!F53,'Summary and sign-off'!A51,'Summary and sign-off'!A49)</f>
        <v>Check - each entry provides sufficient information</v>
      </c>
      <c r="F40" s="153"/>
      <c r="G40" s="70"/>
    </row>
    <row r="41" spans="1:7" ht="25.5" customHeight="1" x14ac:dyDescent="0.25">
      <c r="A41" s="75"/>
      <c r="B41" s="76" t="s">
        <v>20</v>
      </c>
      <c r="C41" s="77">
        <f>COUNTIF(C11:C39,'Summary and sign-off'!A44)</f>
        <v>17</v>
      </c>
      <c r="D41" s="19"/>
      <c r="E41" s="20"/>
      <c r="F41" s="21"/>
    </row>
    <row r="42" spans="1:7" ht="25.5" customHeight="1" x14ac:dyDescent="0.25">
      <c r="A42" s="75"/>
      <c r="B42" s="76" t="s">
        <v>18</v>
      </c>
      <c r="C42" s="77">
        <f>COUNTIF(C11:C39,'Summary and sign-off'!A45)</f>
        <v>5</v>
      </c>
      <c r="D42" s="19"/>
      <c r="E42" s="20"/>
      <c r="F42" s="21"/>
    </row>
    <row r="43" spans="1:7" x14ac:dyDescent="0.2">
      <c r="A43" s="22"/>
      <c r="B43" s="23"/>
      <c r="C43" s="22"/>
      <c r="D43" s="24"/>
      <c r="E43" s="24"/>
      <c r="F43" s="22"/>
    </row>
    <row r="44" spans="1:7" x14ac:dyDescent="0.2">
      <c r="A44" s="23" t="s">
        <v>6</v>
      </c>
      <c r="B44" s="23"/>
      <c r="C44" s="23"/>
      <c r="D44" s="23"/>
      <c r="E44" s="23"/>
      <c r="F44" s="23"/>
    </row>
    <row r="45" spans="1:7" ht="12.6" customHeight="1" x14ac:dyDescent="0.2">
      <c r="A45" s="25" t="s">
        <v>34</v>
      </c>
      <c r="B45" s="22"/>
      <c r="C45" s="22"/>
      <c r="D45" s="22"/>
      <c r="E45" s="22"/>
      <c r="F45" s="26"/>
    </row>
    <row r="46" spans="1:7" x14ac:dyDescent="0.2">
      <c r="A46" s="25" t="s">
        <v>108</v>
      </c>
      <c r="B46" s="27"/>
      <c r="C46" s="28"/>
      <c r="D46" s="28"/>
      <c r="E46" s="28"/>
      <c r="F46" s="29"/>
    </row>
    <row r="47" spans="1:7" x14ac:dyDescent="0.2">
      <c r="A47" s="25" t="s">
        <v>11</v>
      </c>
      <c r="B47" s="30"/>
      <c r="C47" s="30"/>
      <c r="D47" s="30"/>
      <c r="E47" s="30"/>
      <c r="F47" s="30"/>
    </row>
    <row r="48" spans="1:7" ht="12.75" customHeight="1" x14ac:dyDescent="0.2">
      <c r="A48" s="25" t="s">
        <v>59</v>
      </c>
      <c r="B48" s="22"/>
      <c r="C48" s="22"/>
      <c r="D48" s="22"/>
      <c r="E48" s="22"/>
      <c r="F48" s="22"/>
    </row>
    <row r="49" spans="1:6" ht="12.95" customHeight="1" x14ac:dyDescent="0.2">
      <c r="A49" s="31" t="s">
        <v>21</v>
      </c>
      <c r="B49" s="32"/>
      <c r="C49" s="32"/>
      <c r="D49" s="32"/>
      <c r="E49" s="32"/>
      <c r="F49" s="32"/>
    </row>
    <row r="50" spans="1:6" x14ac:dyDescent="0.2">
      <c r="A50" s="33" t="s">
        <v>37</v>
      </c>
      <c r="B50" s="34"/>
      <c r="C50" s="29"/>
      <c r="D50" s="29"/>
      <c r="E50" s="29"/>
      <c r="F50" s="29"/>
    </row>
    <row r="51" spans="1:6" ht="12.75" customHeight="1" x14ac:dyDescent="0.2">
      <c r="A51" s="33" t="s">
        <v>117</v>
      </c>
      <c r="B51" s="25"/>
      <c r="C51" s="35"/>
      <c r="D51" s="35"/>
      <c r="E51" s="35"/>
      <c r="F51" s="35"/>
    </row>
    <row r="52" spans="1:6" ht="12.75" customHeight="1" x14ac:dyDescent="0.2">
      <c r="A52" s="25"/>
      <c r="B52" s="25"/>
      <c r="C52" s="35"/>
      <c r="D52" s="35"/>
      <c r="E52" s="35"/>
      <c r="F52" s="35"/>
    </row>
    <row r="53" spans="1:6" ht="12.75" hidden="1" customHeight="1" x14ac:dyDescent="0.2">
      <c r="A53" s="25"/>
      <c r="B53" s="25"/>
      <c r="C53" s="35"/>
      <c r="D53" s="35"/>
      <c r="E53" s="35"/>
      <c r="F53" s="35"/>
    </row>
    <row r="54" spans="1:6" hidden="1" x14ac:dyDescent="0.2"/>
    <row r="55" spans="1:6" hidden="1" x14ac:dyDescent="0.2"/>
    <row r="56" spans="1:6" hidden="1" x14ac:dyDescent="0.2">
      <c r="A56" s="23"/>
      <c r="B56" s="23"/>
      <c r="C56" s="23"/>
      <c r="D56" s="23"/>
      <c r="E56" s="23"/>
      <c r="F56" s="23"/>
    </row>
    <row r="57" spans="1:6" hidden="1" x14ac:dyDescent="0.2">
      <c r="A57" s="23"/>
      <c r="B57" s="23"/>
      <c r="C57" s="23"/>
      <c r="D57" s="23"/>
      <c r="E57" s="23"/>
      <c r="F57" s="23"/>
    </row>
    <row r="58" spans="1:6" hidden="1" x14ac:dyDescent="0.2">
      <c r="A58" s="23"/>
      <c r="B58" s="23"/>
      <c r="C58" s="23"/>
      <c r="D58" s="23"/>
      <c r="E58" s="23"/>
      <c r="F58" s="23"/>
    </row>
    <row r="59" spans="1:6" hidden="1" x14ac:dyDescent="0.2">
      <c r="A59" s="23"/>
      <c r="B59" s="23"/>
      <c r="C59" s="23"/>
      <c r="D59" s="23"/>
      <c r="E59" s="23"/>
      <c r="F59" s="23"/>
    </row>
    <row r="60" spans="1:6" hidden="1" x14ac:dyDescent="0.2">
      <c r="A60" s="23"/>
      <c r="B60" s="23"/>
      <c r="C60" s="23"/>
      <c r="D60" s="23"/>
      <c r="E60" s="23"/>
      <c r="F60" s="23"/>
    </row>
    <row r="61" spans="1:6" hidden="1" x14ac:dyDescent="0.2"/>
    <row r="62" spans="1:6" hidden="1" x14ac:dyDescent="0.2"/>
    <row r="63" spans="1:6" hidden="1" x14ac:dyDescent="0.2"/>
    <row r="64" spans="1:6" hidden="1" x14ac:dyDescent="0.2"/>
    <row r="65" hidden="1" x14ac:dyDescent="0.2"/>
    <row r="66" hidden="1" x14ac:dyDescent="0.2"/>
    <row r="67" hidden="1" x14ac:dyDescent="0.2"/>
    <row r="68" hidden="1" x14ac:dyDescent="0.2"/>
    <row r="69" hidden="1" x14ac:dyDescent="0.2"/>
    <row r="70" hidden="1" x14ac:dyDescent="0.2"/>
    <row r="71" hidden="1" x14ac:dyDescent="0.2"/>
    <row r="72" hidden="1" x14ac:dyDescent="0.2"/>
    <row r="73" hidden="1" x14ac:dyDescent="0.2"/>
    <row r="74" hidden="1" x14ac:dyDescent="0.2"/>
    <row r="75" hidden="1" x14ac:dyDescent="0.2"/>
    <row r="76" hidden="1" x14ac:dyDescent="0.2"/>
    <row r="77" hidden="1" x14ac:dyDescent="0.2"/>
    <row r="78" hidden="1" x14ac:dyDescent="0.2"/>
    <row r="79" hidden="1" x14ac:dyDescent="0.2"/>
    <row r="80" hidden="1" x14ac:dyDescent="0.2"/>
  </sheetData>
  <sheetProtection sheet="1" formatCells="0" insertRows="0" deleteRows="0"/>
  <mergeCells count="10">
    <mergeCell ref="E40:F40"/>
    <mergeCell ref="A8:F8"/>
    <mergeCell ref="A1:F1"/>
    <mergeCell ref="A9:F9"/>
    <mergeCell ref="B2:F2"/>
    <mergeCell ref="B3:F3"/>
    <mergeCell ref="B4:F4"/>
    <mergeCell ref="B7:F7"/>
    <mergeCell ref="B5:F5"/>
    <mergeCell ref="B6:F6"/>
  </mergeCells>
  <dataValidations count="2">
    <dataValidation type="date" errorStyle="warning" allowBlank="1" showInputMessage="1" showErrorMessage="1" error="This date may be outside the timeframe indicated (eg 2018/19 year)" prompt="Any non-standard date format or date outside the disclosure period (typically 1 July 2018 - 30 June 2019) will raise an alert. Check entry and select 'Yes' to accept/continue." sqref="A11:A39">
      <formula1>$B$4</formula1>
      <formula2>$B$5</formula2>
    </dataValidation>
    <dataValidation allowBlank="1" showInputMessage="1" showErrorMessage="1" prompt="Insert additional rows as needed:_x000a_- 'right click' on a row number (left of screen)_x000a_- select 'Insert' (this will insert a row above it)" sqref="A10"/>
  </dataValidations>
  <printOptions gridLines="1"/>
  <pageMargins left="0.70866141732283472" right="0.70866141732283472" top="0.74803149606299213" bottom="0.74803149606299213" header="0.31496062992125984" footer="0.31496062992125984"/>
  <pageSetup paperSize="9" scale="66" fitToHeight="0" orientation="landscape" r:id="rId1"/>
  <headerFooter alignWithMargins="0">
    <oddFooter>&amp;LCE Expense Disclosure Workbook 2018&amp;RWorksheet - Gifts and benefits</oddFooter>
  </headerFooter>
  <legacyDrawing r:id="rId2"/>
  <extLst>
    <ext xmlns:x14="http://schemas.microsoft.com/office/spreadsheetml/2009/9/main" uri="{CCE6A557-97BC-4b89-ADB6-D9C93CAAB3DF}">
      <x14:dataValidations xmlns:xm="http://schemas.microsoft.com/office/excel/2006/main" count="4">
        <x14:dataValidation type="list" allowBlank="1" showInputMessage="1" showErrorMessage="1" error="Use the drop down list (at the right of the cell)">
          <x14:formula1>
            <xm:f>'Summary and sign-off'!$A$44:$A$45</xm:f>
          </x14:formula1>
          <xm:sqref>C11:C39</xm:sqref>
        </x14:dataValidation>
        <x14:dataValidation type="list" errorStyle="information" operator="greaterThan" allowBlank="1" showInputMessage="1" prompt="Provide specific $ value if possible">
          <x14:formula1>
            <xm:f>'Summary and sign-off'!$A$38:$A$43</xm:f>
          </x14:formula1>
          <xm:sqref>E11:E39</xm:sqref>
        </x14:dataValidation>
        <x14:dataValidation type="list" allowBlank="1" showInputMessage="1" showErrorMessage="1" error="Use the drop down list (at the right of the cell)" prompt="Do dollar figures on this sheet include or exclude GST?  (be consistent - all inclusive or exclusive)_x000a__x000a_[use drop down list at right of cell]_x000a__x000a_If possible, please include/exclude GST consistently across all sheets">
          <x14:formula1>
            <xm:f>'Summary and sign-off'!$A$27:$A$28</xm:f>
          </x14:formula1>
          <xm:sqref>B6</xm:sqref>
        </x14:dataValidation>
        <x14:dataValidation type="list" allowBlank="1" showInputMessage="1" showErrorMessage="1" error="Use the drop down list (at the right of the cell)" prompt="Totals should accurately sum the content of tables but this may be affected by input method - e.g. hidden or inappropriate data._x000a__x000a_It is each agency's responsibility to confirm the accuracy of data and totals._x000a__x000a_[use drop down list to confirm this check]">
          <x14:formula1>
            <xm:f>'Summary and sign-off'!$A$29:$A$30</xm:f>
          </x14:formula1>
          <xm:sqref>B7:F7</xm:sqref>
        </x14:dataValidation>
      </x14:dataValidations>
    </ext>
  </extLst>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ct:contentTypeSchema xmlns:ct="http://schemas.microsoft.com/office/2006/metadata/contentType" xmlns:ma="http://schemas.microsoft.com/office/2006/metadata/properties/metaAttributes" ct:_="" ma:_="" ma:contentTypeName="iManageDocument" ma:contentTypeID="0x01010054669F8639DE294E941D1F01D6045AA9004910BA11A4C5304E8E4C6F9EFF2E939A" ma:contentTypeVersion="4" ma:contentTypeDescription="" ma:contentTypeScope="" ma:versionID="8834bfa83ceff1bf505054ff48d22a0b">
  <xsd:schema xmlns:xsd="http://www.w3.org/2001/XMLSchema" xmlns:xs="http://www.w3.org/2001/XMLSchema" xmlns:p="http://schemas.microsoft.com/office/2006/metadata/properties" xmlns:ns2="12165527-d881-4234-97f9-ee139a3f0c31" targetNamespace="http://schemas.microsoft.com/office/2006/metadata/properties" ma:root="true" ma:fieldsID="be9e5cb15a82a635f3e5640eebc0aa29" ns2:_="">
    <xsd:import namespace="12165527-d881-4234-97f9-ee139a3f0c31"/>
    <xsd:element name="properties">
      <xsd:complexType>
        <xsd:sequence>
          <xsd:element name="documentManagement">
            <xsd:complexType>
              <xsd:all>
                <xsd:element ref="ns2:Business_x0020_Unit" minOccurs="0"/>
                <xsd:element ref="ns2:Cabinet_x0020_Committee" minOccurs="0"/>
                <xsd:element ref="ns2:Class" minOccurs="0"/>
                <xsd:element ref="ns2:DOCNUM" minOccurs="0"/>
                <xsd:element ref="ns2:Endorsement" minOccurs="0"/>
                <xsd:element ref="ns2:File_x0020_No" minOccurs="0"/>
                <xsd:element ref="ns2:Precedents" minOccurs="0"/>
                <xsd:element ref="ns2:Key_x0020_Version" minOccurs="0"/>
                <xsd:element ref="ns2:SubClass" minOccurs="0"/>
                <xsd:element ref="ns2:RM_x0020_DOC_x0020_ID" minOccurs="0"/>
                <xsd:element ref="ns2:Sec_x0020_Review" minOccurs="0"/>
                <xsd:element ref="ns2:Security_x0020_Classification" minOccurs="0"/>
                <xsd:element ref="ns2:iManageAutho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12165527-d881-4234-97f9-ee139a3f0c31" elementFormDefault="qualified">
    <xsd:import namespace="http://schemas.microsoft.com/office/2006/documentManagement/types"/>
    <xsd:import namespace="http://schemas.microsoft.com/office/infopath/2007/PartnerControls"/>
    <xsd:element name="Business_x0020_Unit" ma:index="8" nillable="true" ma:displayName="Business Unit" ma:format="Dropdown" ma:internalName="Business_x0020_Unit">
      <xsd:simpleType>
        <xsd:union memberTypes="dms:Text">
          <xsd:simpleType>
            <xsd:restriction base="dms:Choice">
              <xsd:enumeration value="BCS"/>
            </xsd:restriction>
          </xsd:simpleType>
        </xsd:union>
      </xsd:simpleType>
    </xsd:element>
    <xsd:element name="Cabinet_x0020_Committee" ma:index="9" nillable="true" ma:displayName="Cabinet Committee" ma:format="Dropdown" ma:internalName="Cabinet_x0020_Committee">
      <xsd:simpleType>
        <xsd:union memberTypes="dms:Text">
          <xsd:simpleType>
            <xsd:restriction base="dms:Choice">
              <xsd:enumeration value="Appointments and Honours"/>
            </xsd:restriction>
          </xsd:simpleType>
        </xsd:union>
      </xsd:simpleType>
    </xsd:element>
    <xsd:element name="Class" ma:index="10" nillable="true" ma:displayName="Class" ma:format="Dropdown" ma:internalName="Class">
      <xsd:simpleType>
        <xsd:union memberTypes="dms:Text">
          <xsd:simpleType>
            <xsd:restriction base="dms:Choice">
              <xsd:enumeration value="ADVICE"/>
            </xsd:restriction>
          </xsd:simpleType>
        </xsd:union>
      </xsd:simpleType>
    </xsd:element>
    <xsd:element name="DOCNUM" ma:index="11" nillable="true" ma:displayName="DOCNUM" ma:internalName="DOCNUM">
      <xsd:simpleType>
        <xsd:restriction base="dms:Text">
          <xsd:maxLength value="255"/>
        </xsd:restriction>
      </xsd:simpleType>
    </xsd:element>
    <xsd:element name="Endorsement" ma:index="12" nillable="true" ma:displayName="Endorsement" ma:format="Dropdown" ma:internalName="Endorsement">
      <xsd:simpleType>
        <xsd:union memberTypes="dms:Text">
          <xsd:simpleType>
            <xsd:restriction base="dms:Choice">
              <xsd:enumeration value="Addressee Only"/>
            </xsd:restriction>
          </xsd:simpleType>
        </xsd:union>
      </xsd:simpleType>
    </xsd:element>
    <xsd:element name="File_x0020_No" ma:index="13" nillable="true" ma:displayName="File No" ma:internalName="File_x0020_No">
      <xsd:simpleType>
        <xsd:restriction base="dms:Text">
          <xsd:maxLength value="255"/>
        </xsd:restriction>
      </xsd:simpleType>
    </xsd:element>
    <xsd:element name="Precedents" ma:index="14" nillable="true" ma:displayName="Precedents" ma:format="Dropdown" ma:internalName="Precedents">
      <xsd:simpleType>
        <xsd:restriction base="dms:Choice">
          <xsd:enumeration value="ASHCROFTC"/>
        </xsd:restriction>
      </xsd:simpleType>
    </xsd:element>
    <xsd:element name="Key_x0020_Version" ma:index="15" nillable="true" ma:displayName="Key Version" ma:default="0" ma:internalName="Key_x0020_Version">
      <xsd:simpleType>
        <xsd:restriction base="dms:Boolean"/>
      </xsd:simpleType>
    </xsd:element>
    <xsd:element name="SubClass" ma:index="16" nillable="true" ma:displayName="SubClass" ma:format="Dropdown" ma:internalName="SubClass">
      <xsd:simpleType>
        <xsd:union memberTypes="dms:Text">
          <xsd:simpleType>
            <xsd:restriction base="dms:Choice">
              <xsd:enumeration value="MINISTER"/>
            </xsd:restriction>
          </xsd:simpleType>
        </xsd:union>
      </xsd:simpleType>
    </xsd:element>
    <xsd:element name="RM_x0020_DOC_x0020_ID" ma:index="17" nillable="true" ma:displayName="RM DOC ID" ma:internalName="RM_x0020_DOC_x0020_ID">
      <xsd:simpleType>
        <xsd:restriction base="dms:Text">
          <xsd:maxLength value="255"/>
        </xsd:restriction>
      </xsd:simpleType>
    </xsd:element>
    <xsd:element name="Sec_x0020_Review" ma:index="18" nillable="true" ma:displayName="Sec Review" ma:format="DateOnly" ma:internalName="Sec_x0020_Review">
      <xsd:simpleType>
        <xsd:restriction base="dms:DateTime"/>
      </xsd:simpleType>
    </xsd:element>
    <xsd:element name="Security_x0020_Classification" ma:index="19" nillable="true" ma:displayName="Security Classification" ma:format="Dropdown" ma:internalName="Security_x0020_Classification">
      <xsd:simpleType>
        <xsd:union memberTypes="dms:Text">
          <xsd:simpleType>
            <xsd:restriction base="dms:Choice">
              <xsd:enumeration value="BUDGET-SENSITIVE"/>
            </xsd:restriction>
          </xsd:simpleType>
        </xsd:union>
      </xsd:simpleType>
    </xsd:element>
    <xsd:element name="iManageAuthor" ma:index="21" nillable="true" ma:displayName="iManageAuthor" ma:internalName="iManageAuthor">
      <xsd:simpleType>
        <xsd:restriction base="dms:Text">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ma:index="20" ma:displayName="Comments"/>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iManageAuthor xmlns="12165527-d881-4234-97f9-ee139a3f0c31">NEEDHAMGIRVENG</iManageAuthor>
    <Security_x0020_Classification xmlns="12165527-d881-4234-97f9-ee139a3f0c31">UNCLASSIFIED</Security_x0020_Classification>
    <Business_x0020_Unit xmlns="12165527-d881-4234-97f9-ee139a3f0c31">SAAP</Business_x0020_Unit>
    <Endorsement xmlns="12165527-d881-4234-97f9-ee139a3f0c31" xsi:nil="true"/>
    <RM_x0020_DOC_x0020_ID xmlns="12165527-d881-4234-97f9-ee139a3f0c31" xsi:nil="true"/>
    <Class xmlns="12165527-d881-4234-97f9-ee139a3f0c31">POLICIES</Class>
    <File_x0020_No xmlns="12165527-d881-4234-97f9-ee139a3f0c31">SSC-SIC-2-14</File_x0020_No>
    <DOCNUM xmlns="12165527-d881-4234-97f9-ee139a3f0c31">2290185</DOCNUM>
    <Key_x0020_Version xmlns="12165527-d881-4234-97f9-ee139a3f0c31">false</Key_x0020_Version>
    <Precedents xmlns="12165527-d881-4234-97f9-ee139a3f0c31" xsi:nil="true"/>
    <SubClass xmlns="12165527-d881-4234-97f9-ee139a3f0c31" xsi:nil="true"/>
    <Sec_x0020_Review xmlns="12165527-d881-4234-97f9-ee139a3f0c31" xsi:nil="true"/>
    <Cabinet_x0020_Committee xmlns="12165527-d881-4234-97f9-ee139a3f0c31" xsi:nil="true"/>
  </documentManagement>
</p:properties>
</file>

<file path=customXml/itemProps1.xml><?xml version="1.0" encoding="utf-8"?>
<ds:datastoreItem xmlns:ds="http://schemas.openxmlformats.org/officeDocument/2006/customXml" ds:itemID="{59B4CE85-749F-4A5A-98FF-EB9029D5DC9A}">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12165527-d881-4234-97f9-ee139a3f0c31"/>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2.xml><?xml version="1.0" encoding="utf-8"?>
<ds:datastoreItem xmlns:ds="http://schemas.openxmlformats.org/officeDocument/2006/customXml" ds:itemID="{6C6A401E-B983-48F3-ADF0-8594D7EE483B}">
  <ds:schemaRefs>
    <ds:schemaRef ds:uri="http://schemas.microsoft.com/sharepoint/v3/contenttype/forms"/>
  </ds:schemaRefs>
</ds:datastoreItem>
</file>

<file path=customXml/itemProps3.xml><?xml version="1.0" encoding="utf-8"?>
<ds:datastoreItem xmlns:ds="http://schemas.openxmlformats.org/officeDocument/2006/customXml" ds:itemID="{F579D7F4-D0D7-4BCB-BBEA-E7C37A64913E}">
  <ds:schemaRefs>
    <ds:schemaRef ds:uri="http://purl.org/dc/elements/1.1/"/>
    <ds:schemaRef ds:uri="http://schemas.microsoft.com/office/2006/metadata/properties"/>
    <ds:schemaRef ds:uri="http://www.w3.org/XML/1998/namespace"/>
    <ds:schemaRef ds:uri="http://purl.org/dc/dcmitype/"/>
    <ds:schemaRef ds:uri="http://purl.org/dc/terms/"/>
    <ds:schemaRef ds:uri="http://schemas.openxmlformats.org/package/2006/metadata/core-properties"/>
    <ds:schemaRef ds:uri="http://schemas.microsoft.com/office/infopath/2007/PartnerControls"/>
    <ds:schemaRef ds:uri="12165527-d881-4234-97f9-ee139a3f0c31"/>
    <ds:schemaRef ds:uri="http://schemas.microsoft.com/office/2006/documentManagement/type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5</vt:i4>
      </vt:variant>
    </vt:vector>
  </HeadingPairs>
  <TitlesOfParts>
    <vt:vector size="10" baseType="lpstr">
      <vt:lpstr>Summary and sign-off</vt:lpstr>
      <vt:lpstr>Travel</vt:lpstr>
      <vt:lpstr>Hospitality</vt:lpstr>
      <vt:lpstr>All other expenses</vt:lpstr>
      <vt:lpstr>Gifts and benefits</vt:lpstr>
      <vt:lpstr>'All other expenses'!Print_Area</vt:lpstr>
      <vt:lpstr>'Gifts and benefits'!Print_Area</vt:lpstr>
      <vt:lpstr>Hospitality!Print_Area</vt:lpstr>
      <vt:lpstr>'Summary and sign-off'!Print_Area</vt:lpstr>
      <vt:lpstr>Travel!Print_Area</vt:lpstr>
    </vt:vector>
  </TitlesOfParts>
  <Company>SSC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CE-Expense-Disclosure-Workbook-2018</dc:title>
  <dc:creator>mortensenm</dc:creator>
  <dc:description>Version 7 - for review by SIT - ready 2/10/18</dc:description>
  <cp:lastModifiedBy>Joanna Gell</cp:lastModifiedBy>
  <cp:lastPrinted>2019-07-18T21:58:16Z</cp:lastPrinted>
  <dcterms:created xsi:type="dcterms:W3CDTF">2010-10-17T20:59:02Z</dcterms:created>
  <dcterms:modified xsi:type="dcterms:W3CDTF">2019-07-24T23:52:57Z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0x01010054669F8639DE294E941D1F01D6045AA9004910BA11A4C5304E8E4C6F9EFF2E939A</vt:lpwstr>
  </property>
  <property fmtid="{D5CDD505-2E9C-101B-9397-08002B2CF9AE}" pid="3" name="Modified_x0020_By">
    <vt:lpwstr/>
  </property>
  <property fmtid="{D5CDD505-2E9C-101B-9397-08002B2CF9AE}" pid="4" name="Created By">
    <vt:lpwstr/>
  </property>
  <property fmtid="{D5CDD505-2E9C-101B-9397-08002B2CF9AE}" pid="5" name="Modified By">
    <vt:lpwstr/>
  </property>
  <property fmtid="{D5CDD505-2E9C-101B-9397-08002B2CF9AE}" pid="6" name="Created_x0020_By">
    <vt:lpwstr/>
  </property>
</Properties>
</file>